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<sst xmlns="http://schemas.openxmlformats.org/spreadsheetml/2006/main" count="356" uniqueCount="173">
  <si>
    <t>I</t>
  </si>
  <si>
    <t>1.</t>
  </si>
  <si>
    <t>Składki członkowskie</t>
  </si>
  <si>
    <t>2.</t>
  </si>
  <si>
    <t>Działaność prewencyjna</t>
  </si>
  <si>
    <t>Działalność informacyjna</t>
  </si>
  <si>
    <t>3.</t>
  </si>
  <si>
    <t>Rejestr Pielęgniarek i Położnych i PWZ</t>
  </si>
  <si>
    <t>Okręgowy Rzecznik Odpowiedzianości Zawodwej</t>
  </si>
  <si>
    <t>Okręgowy Sąd Pielęgniarek i Położnych</t>
  </si>
  <si>
    <t>4.</t>
  </si>
  <si>
    <t>Przychody ze szkoleń</t>
  </si>
  <si>
    <t>5.</t>
  </si>
  <si>
    <t>Wynajem (lokali użytkowych, powierzchni)</t>
  </si>
  <si>
    <t>6.</t>
  </si>
  <si>
    <t>7.</t>
  </si>
  <si>
    <t>Przychody finansowe (odsetki)</t>
  </si>
  <si>
    <t>II</t>
  </si>
  <si>
    <t>Składki członkowskie na rzecz NIPiP</t>
  </si>
  <si>
    <t>8.</t>
  </si>
  <si>
    <t>9.</t>
  </si>
  <si>
    <t>Działalność informacyjno-wydawnicza</t>
  </si>
  <si>
    <t>Pomoc socjalna dla członków WOIPiP</t>
  </si>
  <si>
    <t>Ubezpieczenia OC członków WOIPiP</t>
  </si>
  <si>
    <t>Zjazd Delegatów WOIPiP</t>
  </si>
  <si>
    <t>Obchody Dnia Pielęgniarki i Połoznej</t>
  </si>
  <si>
    <t>Świadczenia na rzecz członków odchodzących na emeryturę</t>
  </si>
  <si>
    <t>10.</t>
  </si>
  <si>
    <t>Posiedzenia Komisji i Sekcji WOIPiP</t>
  </si>
  <si>
    <t>11.</t>
  </si>
  <si>
    <t>Koszty zatrudnienia</t>
  </si>
  <si>
    <t>Osobowy fundusz płac</t>
  </si>
  <si>
    <t>Narzuty na płace</t>
  </si>
  <si>
    <t>Bezosobowy fundusz płac</t>
  </si>
  <si>
    <t>Eksploatacja samochodu</t>
  </si>
  <si>
    <t>Energia</t>
  </si>
  <si>
    <t>Koszty okolicznościowe</t>
  </si>
  <si>
    <t>Pozostałe koszty</t>
  </si>
  <si>
    <t xml:space="preserve">Telefony/Internet </t>
  </si>
  <si>
    <t>Ubezpieczenie</t>
  </si>
  <si>
    <t>Opłaty pocztowe, bankowe</t>
  </si>
  <si>
    <t>Materiały biurowe, piśmiennicze</t>
  </si>
  <si>
    <t>Zakładowy Fundusz Świadczeń Socjalnych</t>
  </si>
  <si>
    <t>Ośrodek Informacyjno-Edukacyjny</t>
  </si>
  <si>
    <t>12.</t>
  </si>
  <si>
    <t>13.</t>
  </si>
  <si>
    <t>14.</t>
  </si>
  <si>
    <t>15.</t>
  </si>
  <si>
    <t>16.</t>
  </si>
  <si>
    <t>17.</t>
  </si>
  <si>
    <t>III</t>
  </si>
  <si>
    <t>a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</si>
  <si>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</si>
  <si>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</si>
  <si>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</si>
  <si>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</si>
  <si>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</si>
  <si>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</si>
  <si>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</si>
  <si>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</si>
  <si>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</si>
  <si>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IV</t>
  </si>
  <si>
    <t>V</t>
  </si>
  <si>
    <t xml:space="preserve">KOSZTY  DZIAŁALNOŚCI DOTOWANYCH ZE ŚRODKÓW BUDŻETU PAŃSTWA </t>
  </si>
  <si>
    <t>KOSZTY OKRĘGOWEJ KOMISJI REWIZYJNEJ</t>
  </si>
  <si>
    <t>Dotacje ze środków budżetu państwa:</t>
  </si>
  <si>
    <t>Przychody z zakwaterowania:</t>
  </si>
  <si>
    <t>Pielęgniarek i położnych</t>
  </si>
  <si>
    <t>Goście pielęgniarek i położnych</t>
  </si>
  <si>
    <t>Finansowanie szkoleń, konferecji, zjazdów itp.</t>
  </si>
  <si>
    <t>Związanych z funkcjonowaniem samorządu zawodowego</t>
  </si>
  <si>
    <t xml:space="preserve">Wyposażenie </t>
  </si>
  <si>
    <t>Kontrole i posiedzenia</t>
  </si>
  <si>
    <t>Obsługa:</t>
  </si>
  <si>
    <t xml:space="preserve">Obsługa prawna </t>
  </si>
  <si>
    <t>Obsługa prawna</t>
  </si>
  <si>
    <t xml:space="preserve">Obsługa i pomoc prawna członkom samorządu </t>
  </si>
  <si>
    <t>Okręgowy Rzecznik Odpowiedzianości Zawodowej</t>
  </si>
  <si>
    <t>Posiedzenia Okręgowego Rzecznika</t>
  </si>
  <si>
    <t>KOSZTY OKRĘGOWEJ RADY WOIPiP</t>
  </si>
  <si>
    <t>Szkolenia Okręgowego Rzecznika i Zastępców OROZ</t>
  </si>
  <si>
    <t>Zimna woda i ścieki</t>
  </si>
  <si>
    <t>CO,  CW</t>
  </si>
  <si>
    <t>Gaz</t>
  </si>
  <si>
    <t>Wywóz i utylizacja odpadów</t>
  </si>
  <si>
    <t>Dezynsekcja i deratyzacja</t>
  </si>
  <si>
    <t>Podatek od nieruchmosci</t>
  </si>
  <si>
    <t>Remonty, naprawy i konserwacje</t>
  </si>
  <si>
    <t>j.</t>
  </si>
  <si>
    <t>k.</t>
  </si>
  <si>
    <t>l.</t>
  </si>
  <si>
    <t>m.</t>
  </si>
  <si>
    <t>n.</t>
  </si>
  <si>
    <t>Pranie</t>
  </si>
  <si>
    <t>Opłaty telekomunikacyjne</t>
  </si>
  <si>
    <t>Ubezpieczenie mienia</t>
  </si>
  <si>
    <t>Opłaty RTV</t>
  </si>
  <si>
    <t>o.</t>
  </si>
  <si>
    <t>Ryczałty samochodowe</t>
  </si>
  <si>
    <t>Transport obcy</t>
  </si>
  <si>
    <t>x</t>
  </si>
  <si>
    <t>y</t>
  </si>
  <si>
    <t>ZESTAWIENIE PLANOWANYCH PRZYCHODÓW, KOSZTÓW I INWESTYCJI WOIPiP</t>
  </si>
  <si>
    <t>Utrzymanie i eksploatacja pomieszczeń:</t>
  </si>
  <si>
    <t>Utrzymanie i eksploatacja nieruchomości:</t>
  </si>
  <si>
    <t>Ochrona i monitoring</t>
  </si>
  <si>
    <r>
      <t xml:space="preserve">Pozostałe przychody </t>
    </r>
    <r>
      <rPr>
        <b/>
        <sz val="7"/>
        <color indexed="8"/>
        <rFont val="Calibri"/>
        <family val="2"/>
      </rPr>
      <t>(odszkodowania,PFRON, sponsoring, darowizny, kaucje, przychody Płatnika itp.)</t>
    </r>
  </si>
  <si>
    <t>Posiedzenia OR WOIPiP</t>
  </si>
  <si>
    <r>
      <t xml:space="preserve">Inne koszty </t>
    </r>
    <r>
      <rPr>
        <b/>
        <sz val="7"/>
        <color indexed="8"/>
        <rFont val="Calibri"/>
        <family val="2"/>
      </rPr>
      <t>(szkolenia pracowników,BHP,medycyna pracy,art.czystościowe,prenumeraty,abonament,</t>
    </r>
  </si>
  <si>
    <t>PRZYCHODY OGÓŁEM</t>
  </si>
  <si>
    <t>KOSZTY OGÓŁEM</t>
  </si>
  <si>
    <t>BILANS ZAMKNIĘCIA (środki finansowe na dzień 31 grudnia 2017 r.)</t>
  </si>
  <si>
    <t>Przychody dodatkowe (parking, sprzęt AGD itp.)</t>
  </si>
  <si>
    <t>Szkolenia OKR</t>
  </si>
  <si>
    <t>Koszty prewencji</t>
  </si>
  <si>
    <t>Materiały eksploatacyjne</t>
  </si>
  <si>
    <t>wyposażenie ocechowane</t>
  </si>
  <si>
    <t>materiały biurowe</t>
  </si>
  <si>
    <t>materiały do utrzymania czystości</t>
  </si>
  <si>
    <t>Usługi fakturowane wynikające z umów cywilnoprawnych</t>
  </si>
  <si>
    <t>Materiały własne do konserwacji, napraw i remontów</t>
  </si>
  <si>
    <t xml:space="preserve">Usługi transportowe </t>
  </si>
  <si>
    <t>Amortyzacja środków trwałych</t>
  </si>
  <si>
    <t>ZYSK BRUTTO (+)  STRATA(-) / ROK</t>
  </si>
  <si>
    <t>VI</t>
  </si>
  <si>
    <t>Pokoje komercyjne</t>
  </si>
  <si>
    <t xml:space="preserve">Finansowanie  kształcenia  podyplomowego  pielegniarek  i  położnych </t>
  </si>
  <si>
    <t>w  Ośrodku  Kształcenia  Podyplomowego  Pielęgniarek  i  Położnych  WOIPiP</t>
  </si>
  <si>
    <t>Finansowanie kształcenia podyplomowego pielegniarek i położnych u organizatorów zewnętrzni</t>
  </si>
  <si>
    <t>Czynsz</t>
  </si>
  <si>
    <t>szyldy,oprogramowanie,licencje,zwrot VAT,podatek itp.)</t>
  </si>
  <si>
    <t>Badanie sprawozdania finansowego</t>
  </si>
  <si>
    <t>Prawna</t>
  </si>
  <si>
    <r>
      <t xml:space="preserve">Inne koszty </t>
    </r>
    <r>
      <rPr>
        <b/>
        <sz val="7"/>
        <color indexed="8"/>
        <rFont val="Calibri"/>
        <family val="2"/>
      </rPr>
      <t>(podatki,szkolenia,tłumaczenia,BHP,medycyna pracy,śr.czystościowe,licencje,archiwizacja itp.)</t>
    </r>
  </si>
  <si>
    <t xml:space="preserve">Posiedzenia Sądu </t>
  </si>
  <si>
    <t>Szkolenia Okręgowego Sądu Odpowidzialności Zawodowej</t>
  </si>
  <si>
    <t>Portal internetowy, telefon, Internet</t>
  </si>
  <si>
    <t>Inne koszty (czynsz itp.)</t>
  </si>
  <si>
    <t>Przeglądy dźwigów</t>
  </si>
  <si>
    <t>Utrzymanie terenu, opłata do ZBK</t>
  </si>
  <si>
    <t>Opłaty telekomunikacyjne (telefon, internet)</t>
  </si>
  <si>
    <t>Inne świadczenia na rzecz pracowników</t>
  </si>
  <si>
    <t>Koszty specjalizacji dotowanych</t>
  </si>
  <si>
    <t>WYKONANIE 2016r</t>
  </si>
  <si>
    <t>PLAN  2017r</t>
  </si>
  <si>
    <t xml:space="preserve">BILANS OTWARCIA na dzień 01 stycznia 2017 roku - ŚRODKI PIENIĘŻNE    14.500.726,31   </t>
  </si>
  <si>
    <t xml:space="preserve">WARTOŚĆ NIERUCHOMOŚCI (grunty, budynki, budowle)   16.922.114,12     </t>
  </si>
  <si>
    <t>RAZEM 2017 r.</t>
  </si>
  <si>
    <t>BILANS  OTWARCIA - środki finansowe na dzień 1 stycznia 2017 r.</t>
  </si>
  <si>
    <t>Telefony/Internet</t>
  </si>
  <si>
    <r>
      <t>Inne koszty (</t>
    </r>
    <r>
      <rPr>
        <sz val="8"/>
        <color indexed="8"/>
        <rFont val="Calibri"/>
        <family val="2"/>
      </rPr>
      <t>opłaty pocztowe,ubezpieczenie,zwrot kosztów podróży świadków,biegłych itp</t>
    </r>
    <r>
      <rPr>
        <b/>
        <sz val="8"/>
        <color indexed="8"/>
        <rFont val="Calibri"/>
        <family val="2"/>
      </rPr>
      <t>.</t>
    </r>
    <r>
      <rPr>
        <b/>
        <sz val="9"/>
        <color indexed="8"/>
        <rFont val="Calibri"/>
        <family val="2"/>
      </rPr>
      <t>)</t>
    </r>
  </si>
  <si>
    <r>
      <t>Inne koszty (</t>
    </r>
    <r>
      <rPr>
        <sz val="8"/>
        <color indexed="8"/>
        <rFont val="Calibri"/>
        <family val="2"/>
      </rPr>
      <t>opłaty pocztowe,ubezpieczenie,zwrot kosztów podróży świadków,biegłych</t>
    </r>
    <r>
      <rPr>
        <sz val="9"/>
        <color indexed="8"/>
        <rFont val="Calibri"/>
        <family val="2"/>
      </rPr>
      <t xml:space="preserve"> itp.</t>
    </r>
    <r>
      <rPr>
        <b/>
        <sz val="9"/>
        <color indexed="8"/>
        <rFont val="Calibri"/>
        <family val="2"/>
      </rPr>
      <t>)</t>
    </r>
  </si>
  <si>
    <r>
      <t>matetiały pozostałe (</t>
    </r>
    <r>
      <rPr>
        <sz val="8"/>
        <rFont val="Calibri"/>
        <family val="2"/>
      </rPr>
      <t>akcesoria do PC,pomoce dydaktyczne,art.gosp.itp</t>
    </r>
    <r>
      <rPr>
        <sz val="9"/>
        <rFont val="Calibri"/>
        <family val="2"/>
      </rPr>
      <t>.)</t>
    </r>
  </si>
  <si>
    <r>
      <t>Inne koszty (</t>
    </r>
    <r>
      <rPr>
        <sz val="8"/>
        <color indexed="8"/>
        <rFont val="Calibri"/>
        <family val="2"/>
      </rPr>
      <t>oprogramowanie,wpisy do rejestru,opłaty skarbowe, korety VAT itp</t>
    </r>
    <r>
      <rPr>
        <b/>
        <sz val="9"/>
        <color indexed="8"/>
        <rFont val="Calibri"/>
        <family val="2"/>
      </rPr>
      <t>.)</t>
    </r>
  </si>
  <si>
    <r>
      <t>matetiały pozostałe (</t>
    </r>
    <r>
      <rPr>
        <sz val="8"/>
        <rFont val="Calibri"/>
        <family val="2"/>
      </rPr>
      <t>akcesoria do PC,pomoce dydaktyczne,art.gosp.itp.</t>
    </r>
    <r>
      <rPr>
        <sz val="9"/>
        <rFont val="Calibri"/>
        <family val="2"/>
      </rPr>
      <t>)</t>
    </r>
  </si>
  <si>
    <r>
      <t xml:space="preserve">Inne świadczenia na rzecz pracowników </t>
    </r>
    <r>
      <rPr>
        <sz val="8"/>
        <color indexed="8"/>
        <rFont val="Calibri"/>
        <family val="2"/>
      </rPr>
      <t>(BHP, medycyna pracy,pranie odzieży,zakup ubrań roboczych itp.)</t>
    </r>
  </si>
  <si>
    <r>
      <t xml:space="preserve">Inne koszty </t>
    </r>
    <r>
      <rPr>
        <sz val="8"/>
        <color indexed="8"/>
        <rFont val="Calibri"/>
        <family val="2"/>
      </rPr>
      <t>(oprogramowanie,licencje,opłaty skarbowe itp.)</t>
    </r>
  </si>
  <si>
    <t xml:space="preserve">INWESTYCJA: </t>
  </si>
  <si>
    <r>
      <t xml:space="preserve">BILANS ZAMKNIĘCIA </t>
    </r>
    <r>
      <rPr>
        <b/>
        <sz val="8"/>
        <color indexed="8"/>
        <rFont val="Calibri"/>
        <family val="2"/>
      </rPr>
      <t>(środki finansowe na dzień 31 grudnia 2017 r.po zakupie siedziby)</t>
    </r>
  </si>
  <si>
    <t xml:space="preserve">INWESTYCJE: </t>
  </si>
  <si>
    <t>Planowane przychody (+)</t>
  </si>
  <si>
    <t>Planowane koszty (-)</t>
  </si>
  <si>
    <t>Planowany podatek (-)</t>
  </si>
  <si>
    <t>Planowana amortyzacja (+)</t>
  </si>
  <si>
    <t>Zmiana stanów (wpływy/wydatki) (-)</t>
  </si>
  <si>
    <t>Sprzęt IT (-)</t>
  </si>
  <si>
    <t>Maszyna do mycia korytarzy (-)</t>
  </si>
  <si>
    <t>Zmiana sposobu użytkowania budynku-drzwi przeciwpożarowe (-)</t>
  </si>
  <si>
    <t>Zmiana sposobu użytkowania budynku-wykonanie placu manewrowego (-)</t>
  </si>
  <si>
    <t>Ogrodzenie terenu ul. Reymonta 8 (-)</t>
  </si>
  <si>
    <t>Symulator dla celów szkoleń OKPPiP (-)</t>
  </si>
  <si>
    <t>Zakup siedziby WOIPiP (-)</t>
  </si>
  <si>
    <t>KOSZTY  ZAKWATEROWANIA - O-ES-HA WOIPiP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</si>
</sst>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color indexed="4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3" fillId="9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11" borderId="10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4" borderId="12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16" borderId="12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3" fillId="16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16" fontId="2" fillId="5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16" fontId="2" fillId="7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16" fontId="2" fillId="3" borderId="10" xfId="0" applyNumberFormat="1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5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7" borderId="0" xfId="0" applyFont="1" applyFill="1" applyAlignment="1">
      <alignment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6" xfId="0" applyFont="1" applyFill="1" applyBorder="1" applyAlignment="1">
      <alignment/>
    </xf>
    <xf numFmtId="0" fontId="3" fillId="12" borderId="17" xfId="0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3" fillId="17" borderId="21" xfId="0" applyNumberFormat="1" applyFont="1" applyFill="1" applyBorder="1" applyAlignment="1">
      <alignment/>
    </xf>
    <xf numFmtId="4" fontId="3" fillId="11" borderId="1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4" fontId="2" fillId="5" borderId="14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2" fillId="7" borderId="14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3" fillId="18" borderId="11" xfId="0" applyNumberFormat="1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4" fontId="3" fillId="16" borderId="21" xfId="0" applyNumberFormat="1" applyFont="1" applyFill="1" applyBorder="1" applyAlignment="1">
      <alignment/>
    </xf>
    <xf numFmtId="4" fontId="3" fillId="3" borderId="21" xfId="0" applyNumberFormat="1" applyFont="1" applyFill="1" applyBorder="1" applyAlignment="1">
      <alignment/>
    </xf>
    <xf numFmtId="4" fontId="3" fillId="5" borderId="2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3" borderId="12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4" fontId="3" fillId="11" borderId="21" xfId="0" applyNumberFormat="1" applyFont="1" applyFill="1" applyBorder="1" applyAlignment="1">
      <alignment/>
    </xf>
    <xf numFmtId="4" fontId="3" fillId="12" borderId="19" xfId="0" applyNumberFormat="1" applyFont="1" applyFill="1" applyBorder="1" applyAlignment="1">
      <alignment/>
    </xf>
    <xf numFmtId="4" fontId="3" fillId="12" borderId="15" xfId="0" applyNumberFormat="1" applyFont="1" applyFill="1" applyBorder="1" applyAlignment="1">
      <alignment/>
    </xf>
    <xf numFmtId="4" fontId="3" fillId="12" borderId="22" xfId="0" applyNumberFormat="1" applyFont="1" applyFill="1" applyBorder="1" applyAlignment="1">
      <alignment/>
    </xf>
    <xf numFmtId="4" fontId="3" fillId="12" borderId="23" xfId="0" applyNumberFormat="1" applyFont="1" applyFill="1" applyBorder="1" applyAlignment="1">
      <alignment/>
    </xf>
    <xf numFmtId="4" fontId="3" fillId="10" borderId="11" xfId="0" applyNumberFormat="1" applyFont="1" applyFill="1" applyBorder="1" applyAlignment="1">
      <alignment/>
    </xf>
    <xf numFmtId="4" fontId="2" fillId="10" borderId="11" xfId="0" applyNumberFormat="1" applyFont="1" applyFill="1" applyBorder="1" applyAlignment="1">
      <alignment/>
    </xf>
    <xf numFmtId="4" fontId="3" fillId="10" borderId="23" xfId="0" applyNumberFormat="1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4" fontId="3" fillId="10" borderId="19" xfId="0" applyNumberFormat="1" applyFont="1" applyFill="1" applyBorder="1" applyAlignment="1">
      <alignment/>
    </xf>
    <xf numFmtId="4" fontId="2" fillId="10" borderId="15" xfId="0" applyNumberFormat="1" applyFont="1" applyFill="1" applyBorder="1" applyAlignment="1">
      <alignment/>
    </xf>
    <xf numFmtId="0" fontId="3" fillId="10" borderId="16" xfId="0" applyFont="1" applyFill="1" applyBorder="1" applyAlignment="1">
      <alignment/>
    </xf>
    <xf numFmtId="4" fontId="2" fillId="10" borderId="19" xfId="0" applyNumberFormat="1" applyFont="1" applyFill="1" applyBorder="1" applyAlignment="1">
      <alignment/>
    </xf>
    <xf numFmtId="4" fontId="2" fillId="10" borderId="20" xfId="0" applyNumberFormat="1" applyFont="1" applyFill="1" applyBorder="1" applyAlignment="1">
      <alignment/>
    </xf>
    <xf numFmtId="0" fontId="3" fillId="10" borderId="18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4" fontId="3" fillId="10" borderId="15" xfId="0" applyNumberFormat="1" applyFont="1" applyFill="1" applyBorder="1" applyAlignment="1">
      <alignment/>
    </xf>
    <xf numFmtId="0" fontId="3" fillId="10" borderId="15" xfId="0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3" fillId="2" borderId="21" xfId="0" applyNumberFormat="1" applyFont="1" applyFill="1" applyBorder="1" applyAlignment="1">
      <alignment/>
    </xf>
    <xf numFmtId="4" fontId="6" fillId="2" borderId="21" xfId="0" applyNumberFormat="1" applyFont="1" applyFill="1" applyBorder="1" applyAlignment="1">
      <alignment/>
    </xf>
    <xf numFmtId="4" fontId="2" fillId="5" borderId="2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3" fillId="7" borderId="23" xfId="0" applyNumberFormat="1" applyFont="1" applyFill="1" applyBorder="1" applyAlignment="1">
      <alignment/>
    </xf>
    <xf numFmtId="4" fontId="2" fillId="7" borderId="21" xfId="0" applyNumberFormat="1" applyFont="1" applyFill="1" applyBorder="1" applyAlignment="1">
      <alignment/>
    </xf>
    <xf numFmtId="4" fontId="3" fillId="7" borderId="21" xfId="0" applyNumberFormat="1" applyFont="1" applyFill="1" applyBorder="1" applyAlignment="1">
      <alignment/>
    </xf>
    <xf numFmtId="4" fontId="2" fillId="3" borderId="21" xfId="0" applyNumberFormat="1" applyFont="1" applyFill="1" applyBorder="1" applyAlignment="1">
      <alignment/>
    </xf>
    <xf numFmtId="4" fontId="10" fillId="4" borderId="0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7" fillId="18" borderId="17" xfId="0" applyFont="1" applyFill="1" applyBorder="1" applyAlignment="1">
      <alignment/>
    </xf>
    <xf numFmtId="0" fontId="8" fillId="18" borderId="22" xfId="0" applyFont="1" applyFill="1" applyBorder="1" applyAlignment="1">
      <alignment/>
    </xf>
    <xf numFmtId="0" fontId="9" fillId="18" borderId="16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5" fillId="19" borderId="24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wrapText="1"/>
    </xf>
    <xf numFmtId="4" fontId="2" fillId="5" borderId="21" xfId="58" applyNumberFormat="1" applyFont="1" applyFill="1" applyBorder="1" applyAlignment="1">
      <alignment/>
    </xf>
    <xf numFmtId="4" fontId="3" fillId="5" borderId="21" xfId="58" applyNumberFormat="1" applyFont="1" applyFill="1" applyBorder="1" applyAlignment="1">
      <alignment/>
    </xf>
    <xf numFmtId="4" fontId="10" fillId="5" borderId="21" xfId="0" applyNumberFormat="1" applyFont="1" applyFill="1" applyBorder="1" applyAlignment="1">
      <alignment/>
    </xf>
    <xf numFmtId="4" fontId="6" fillId="5" borderId="21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4" fontId="3" fillId="18" borderId="0" xfId="0" applyNumberFormat="1" applyFont="1" applyFill="1" applyBorder="1" applyAlignment="1">
      <alignment/>
    </xf>
    <xf numFmtId="4" fontId="10" fillId="5" borderId="22" xfId="0" applyNumberFormat="1" applyFont="1" applyFill="1" applyBorder="1" applyAlignment="1">
      <alignment horizontal="right"/>
    </xf>
    <xf numFmtId="4" fontId="10" fillId="5" borderId="23" xfId="0" applyNumberFormat="1" applyFont="1" applyFill="1" applyBorder="1" applyAlignment="1">
      <alignment horizontal="right"/>
    </xf>
    <xf numFmtId="4" fontId="3" fillId="5" borderId="22" xfId="0" applyNumberFormat="1" applyFont="1" applyFill="1" applyBorder="1" applyAlignment="1">
      <alignment horizontal="right"/>
    </xf>
    <xf numFmtId="4" fontId="3" fillId="5" borderId="23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0</xdr:row>
      <xdr:rowOff>0</xdr:rowOff>
    </xdr:from>
    <xdr:ext cx="4686300" cy="666750"/>
    <xdr:sp>
      <xdr:nvSpPr>
        <xdr:cNvPr id="1" name="Prostokąt 1"/>
        <xdr:cNvSpPr>
          <a:spLocks/>
        </xdr:cNvSpPr>
      </xdr:nvSpPr>
      <xdr:spPr>
        <a:xfrm>
          <a:off x="885825" y="0"/>
          <a:ext cx="4686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PLAN BUDŻETU </a:t>
          </a:r>
          <a:r>
            <a:rPr lang="en-US" cap="none" sz="20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WOIPiP
</a:t>
          </a:r>
          <a:r>
            <a:rPr lang="en-US" cap="none" sz="20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NA 2017 ROK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="130" zoomScaleNormal="130" zoomScalePageLayoutView="0" workbookViewId="0" topLeftCell="A1">
      <selection activeCell="K82" sqref="K82"/>
    </sheetView>
  </sheetViews>
  <sheetFormatPr defaultColWidth="8.7109375" defaultRowHeight="15"/>
  <cols>
    <col min="1" max="1" width="2.00390625" style="2" customWidth="1"/>
    <col min="2" max="2" width="3.57421875" style="1" customWidth="1"/>
    <col min="3" max="4" width="3.28125" style="1" customWidth="1"/>
    <col min="5" max="5" width="3.421875" style="1" customWidth="1"/>
    <col min="6" max="6" width="52.57421875" style="1" customWidth="1"/>
    <col min="7" max="7" width="13.421875" style="1" customWidth="1"/>
    <col min="8" max="8" width="12.421875" style="1" customWidth="1"/>
    <col min="9" max="9" width="10.28125" style="2" customWidth="1"/>
    <col min="10" max="16384" width="8.7109375" style="2" customWidth="1"/>
  </cols>
  <sheetData>
    <row r="1" spans="2:8" ht="12">
      <c r="B1" s="36"/>
      <c r="C1" s="37"/>
      <c r="D1" s="37"/>
      <c r="E1" s="37"/>
      <c r="F1" s="37"/>
      <c r="G1" s="37"/>
      <c r="H1" s="67"/>
    </row>
    <row r="2" spans="2:8" ht="12">
      <c r="B2" s="66"/>
      <c r="H2" s="68"/>
    </row>
    <row r="3" spans="2:8" ht="12">
      <c r="B3" s="66"/>
      <c r="H3" s="68"/>
    </row>
    <row r="4" spans="2:8" ht="12">
      <c r="B4" s="66"/>
      <c r="H4" s="68"/>
    </row>
    <row r="5" spans="2:8" ht="40.5" customHeight="1">
      <c r="B5" s="12"/>
      <c r="C5" s="13"/>
      <c r="D5" s="13"/>
      <c r="E5" s="13"/>
      <c r="F5" s="13"/>
      <c r="G5" s="13"/>
      <c r="H5" s="69"/>
    </row>
    <row r="6" spans="2:9" ht="14.25">
      <c r="B6" s="155" t="s">
        <v>145</v>
      </c>
      <c r="C6" s="153"/>
      <c r="D6" s="153"/>
      <c r="E6" s="153"/>
      <c r="F6" s="153"/>
      <c r="G6" s="153"/>
      <c r="H6" s="154"/>
      <c r="I6" s="120"/>
    </row>
    <row r="7" spans="2:9" s="5" customFormat="1" ht="14.25">
      <c r="B7" s="85" t="s">
        <v>146</v>
      </c>
      <c r="C7" s="84"/>
      <c r="D7" s="84"/>
      <c r="E7" s="84"/>
      <c r="F7" s="84"/>
      <c r="G7" s="84"/>
      <c r="H7" s="156"/>
      <c r="I7" s="121"/>
    </row>
    <row r="8" spans="7:8" ht="30" customHeight="1">
      <c r="G8" s="158" t="s">
        <v>143</v>
      </c>
      <c r="H8" s="157" t="s">
        <v>144</v>
      </c>
    </row>
    <row r="9" spans="2:8" s="5" customFormat="1" ht="14.25">
      <c r="B9" s="75" t="s">
        <v>109</v>
      </c>
      <c r="C9" s="3"/>
      <c r="D9" s="3"/>
      <c r="E9" s="3"/>
      <c r="F9" s="4"/>
      <c r="G9" s="94">
        <f>G10+G11+G17+G21+G22+G23+G24+G25</f>
        <v>11448933.109999998</v>
      </c>
      <c r="H9" s="122">
        <f>H10+H11+H17+H21+H22+H23+H24+H25</f>
        <v>12106000</v>
      </c>
    </row>
    <row r="10" spans="2:8" ht="12">
      <c r="B10" s="6"/>
      <c r="C10" s="7" t="s">
        <v>1</v>
      </c>
      <c r="D10" s="7" t="s">
        <v>2</v>
      </c>
      <c r="E10" s="7"/>
      <c r="F10" s="8"/>
      <c r="G10" s="95">
        <v>5757798.81</v>
      </c>
      <c r="H10" s="141">
        <v>6500000</v>
      </c>
    </row>
    <row r="11" spans="2:8" ht="12">
      <c r="B11" s="6"/>
      <c r="C11" s="7" t="s">
        <v>3</v>
      </c>
      <c r="D11" s="7" t="s">
        <v>65</v>
      </c>
      <c r="E11" s="7"/>
      <c r="F11" s="8"/>
      <c r="G11" s="95">
        <f>SUM(G12:G16)</f>
        <v>284823.28</v>
      </c>
      <c r="H11" s="142">
        <f>SUM(H12:H16)</f>
        <v>515000</v>
      </c>
    </row>
    <row r="12" spans="2:8" ht="12">
      <c r="B12" s="6"/>
      <c r="C12" s="9"/>
      <c r="D12" s="10" t="s">
        <v>52</v>
      </c>
      <c r="E12" s="10" t="s">
        <v>7</v>
      </c>
      <c r="F12" s="11"/>
      <c r="G12" s="96">
        <v>225708.32</v>
      </c>
      <c r="H12" s="143">
        <v>390500</v>
      </c>
    </row>
    <row r="13" spans="2:8" ht="12">
      <c r="B13" s="6"/>
      <c r="C13" s="9"/>
      <c r="D13" s="10" t="s">
        <v>53</v>
      </c>
      <c r="E13" s="10" t="s">
        <v>4</v>
      </c>
      <c r="F13" s="11"/>
      <c r="G13" s="96">
        <v>24627.96</v>
      </c>
      <c r="H13" s="143">
        <v>25000</v>
      </c>
    </row>
    <row r="14" spans="2:8" ht="12">
      <c r="B14" s="12"/>
      <c r="C14" s="13"/>
      <c r="D14" s="14" t="s">
        <v>54</v>
      </c>
      <c r="E14" s="14" t="s">
        <v>5</v>
      </c>
      <c r="F14" s="15"/>
      <c r="G14" s="97">
        <v>1344</v>
      </c>
      <c r="H14" s="143">
        <v>1500</v>
      </c>
    </row>
    <row r="15" spans="2:8" ht="12">
      <c r="B15" s="6"/>
      <c r="C15" s="9"/>
      <c r="D15" s="10" t="s">
        <v>55</v>
      </c>
      <c r="E15" s="10" t="s">
        <v>8</v>
      </c>
      <c r="F15" s="11"/>
      <c r="G15" s="96">
        <v>31325</v>
      </c>
      <c r="H15" s="143">
        <v>47000</v>
      </c>
    </row>
    <row r="16" spans="2:8" ht="12">
      <c r="B16" s="12"/>
      <c r="C16" s="13"/>
      <c r="D16" s="14" t="s">
        <v>56</v>
      </c>
      <c r="E16" s="14" t="s">
        <v>9</v>
      </c>
      <c r="F16" s="15"/>
      <c r="G16" s="152">
        <v>1818</v>
      </c>
      <c r="H16" s="143">
        <v>51000</v>
      </c>
    </row>
    <row r="17" spans="2:8" ht="12">
      <c r="B17" s="6"/>
      <c r="C17" s="7" t="s">
        <v>6</v>
      </c>
      <c r="D17" s="7" t="s">
        <v>66</v>
      </c>
      <c r="E17" s="7"/>
      <c r="F17" s="7"/>
      <c r="G17" s="142">
        <f>SUM(G18:G20)</f>
        <v>3613582.6</v>
      </c>
      <c r="H17" s="151">
        <f>SUM(H18:H20)</f>
        <v>3755000</v>
      </c>
    </row>
    <row r="18" spans="2:8" ht="12">
      <c r="B18" s="6"/>
      <c r="C18" s="34"/>
      <c r="D18" s="10" t="s">
        <v>52</v>
      </c>
      <c r="E18" s="10" t="s">
        <v>67</v>
      </c>
      <c r="F18" s="11"/>
      <c r="G18" s="97">
        <v>1638940.02</v>
      </c>
      <c r="H18" s="143">
        <v>1730000</v>
      </c>
    </row>
    <row r="19" spans="2:8" ht="12">
      <c r="B19" s="6"/>
      <c r="C19" s="34"/>
      <c r="D19" s="10" t="s">
        <v>53</v>
      </c>
      <c r="E19" s="10" t="s">
        <v>68</v>
      </c>
      <c r="F19" s="11"/>
      <c r="G19" s="96">
        <v>70781.07</v>
      </c>
      <c r="H19" s="143">
        <v>75000</v>
      </c>
    </row>
    <row r="20" spans="2:8" ht="12">
      <c r="B20" s="6"/>
      <c r="C20" s="34"/>
      <c r="D20" s="14" t="s">
        <v>54</v>
      </c>
      <c r="E20" s="10" t="s">
        <v>125</v>
      </c>
      <c r="F20" s="11"/>
      <c r="G20" s="96">
        <v>1903861.51</v>
      </c>
      <c r="H20" s="143">
        <v>1950000</v>
      </c>
    </row>
    <row r="21" spans="2:8" ht="12">
      <c r="B21" s="6"/>
      <c r="C21" s="7" t="s">
        <v>10</v>
      </c>
      <c r="D21" s="7" t="s">
        <v>13</v>
      </c>
      <c r="E21" s="7"/>
      <c r="F21" s="8"/>
      <c r="G21" s="95">
        <v>388262.1</v>
      </c>
      <c r="H21" s="141">
        <v>490000</v>
      </c>
    </row>
    <row r="22" spans="2:8" ht="12">
      <c r="B22" s="6"/>
      <c r="C22" s="7" t="s">
        <v>12</v>
      </c>
      <c r="D22" s="7" t="s">
        <v>112</v>
      </c>
      <c r="E22" s="7"/>
      <c r="F22" s="8"/>
      <c r="G22" s="95">
        <v>114394.69</v>
      </c>
      <c r="H22" s="141">
        <v>115000</v>
      </c>
    </row>
    <row r="23" spans="2:8" ht="12">
      <c r="B23" s="6"/>
      <c r="C23" s="7" t="s">
        <v>14</v>
      </c>
      <c r="D23" s="7" t="s">
        <v>11</v>
      </c>
      <c r="E23" s="7"/>
      <c r="F23" s="8"/>
      <c r="G23" s="95">
        <v>998381.24</v>
      </c>
      <c r="H23" s="141">
        <v>420000</v>
      </c>
    </row>
    <row r="24" spans="2:8" ht="12">
      <c r="B24" s="6"/>
      <c r="C24" s="7" t="s">
        <v>15</v>
      </c>
      <c r="D24" s="7" t="s">
        <v>16</v>
      </c>
      <c r="E24" s="7"/>
      <c r="F24" s="8"/>
      <c r="G24" s="95">
        <v>157187.12</v>
      </c>
      <c r="H24" s="141">
        <v>160000</v>
      </c>
    </row>
    <row r="25" spans="2:8" ht="12">
      <c r="B25" s="6"/>
      <c r="C25" s="7" t="s">
        <v>19</v>
      </c>
      <c r="D25" s="7" t="s">
        <v>106</v>
      </c>
      <c r="E25" s="7"/>
      <c r="F25" s="8"/>
      <c r="G25" s="95">
        <v>134503.27</v>
      </c>
      <c r="H25" s="141">
        <v>151000</v>
      </c>
    </row>
    <row r="26" spans="3:8" ht="12">
      <c r="C26" s="28"/>
      <c r="D26" s="28"/>
      <c r="E26" s="28"/>
      <c r="F26" s="28"/>
      <c r="G26" s="108"/>
      <c r="H26" s="150"/>
    </row>
    <row r="27" spans="3:8" ht="12">
      <c r="C27" s="28"/>
      <c r="D27" s="28"/>
      <c r="E27" s="28"/>
      <c r="F27" s="28"/>
      <c r="G27" s="108"/>
      <c r="H27" s="150"/>
    </row>
    <row r="28" spans="2:8" s="5" customFormat="1" ht="14.25">
      <c r="B28" s="74" t="s">
        <v>110</v>
      </c>
      <c r="C28" s="17"/>
      <c r="D28" s="17"/>
      <c r="E28" s="17"/>
      <c r="F28" s="18"/>
      <c r="G28" s="98">
        <f>G29+G62+G70+G118+G179</f>
        <v>9933261.31</v>
      </c>
      <c r="H28" s="114">
        <f>H29+H62+H70+H118+H179</f>
        <v>11218550</v>
      </c>
    </row>
    <row r="29" spans="2:8" s="5" customFormat="1" ht="12">
      <c r="B29" s="19" t="s">
        <v>0</v>
      </c>
      <c r="C29" s="17" t="s">
        <v>79</v>
      </c>
      <c r="D29" s="17"/>
      <c r="E29" s="17"/>
      <c r="F29" s="18"/>
      <c r="G29" s="98">
        <f>G30+G31+G32+G35+G36+G37+G38+G39+G40+G41+G42+G43+G44+G49+G50+G51+G60</f>
        <v>4655197.73</v>
      </c>
      <c r="H29" s="114">
        <f>H30+H31+H32+H35+H36+H37+H38+H39+H40+H41+H42+H43+H44+H49+H50+H51+H60</f>
        <v>5397200</v>
      </c>
    </row>
    <row r="30" spans="2:8" ht="12">
      <c r="B30" s="20"/>
      <c r="C30" s="21" t="s">
        <v>1</v>
      </c>
      <c r="D30" s="21" t="s">
        <v>18</v>
      </c>
      <c r="E30" s="21"/>
      <c r="F30" s="22"/>
      <c r="G30" s="99">
        <v>261121.64</v>
      </c>
      <c r="H30" s="161">
        <v>260000</v>
      </c>
    </row>
    <row r="31" spans="2:8" ht="12">
      <c r="B31" s="23"/>
      <c r="C31" s="24" t="s">
        <v>3</v>
      </c>
      <c r="D31" s="24" t="s">
        <v>128</v>
      </c>
      <c r="E31" s="24"/>
      <c r="F31" s="25"/>
      <c r="G31" s="100">
        <v>1588494.9</v>
      </c>
      <c r="H31" s="161">
        <v>1600000</v>
      </c>
    </row>
    <row r="32" spans="2:8" ht="12">
      <c r="B32" s="23"/>
      <c r="C32" s="24" t="s">
        <v>6</v>
      </c>
      <c r="D32" s="24" t="s">
        <v>69</v>
      </c>
      <c r="E32" s="24"/>
      <c r="F32" s="25"/>
      <c r="G32" s="100">
        <f>SUM(G33:G34)</f>
        <v>294272.5</v>
      </c>
      <c r="H32" s="116">
        <f>SUM(H33:H34)</f>
        <v>550000</v>
      </c>
    </row>
    <row r="33" spans="2:8" ht="12">
      <c r="B33" s="20"/>
      <c r="C33" s="35"/>
      <c r="D33" s="26" t="s">
        <v>52</v>
      </c>
      <c r="E33" s="27" t="s">
        <v>67</v>
      </c>
      <c r="F33" s="22"/>
      <c r="G33" s="102">
        <v>294272.5</v>
      </c>
      <c r="H33" s="162">
        <v>400000</v>
      </c>
    </row>
    <row r="34" spans="2:8" ht="12">
      <c r="B34" s="20"/>
      <c r="C34" s="35"/>
      <c r="D34" s="26" t="s">
        <v>53</v>
      </c>
      <c r="E34" s="27" t="s">
        <v>70</v>
      </c>
      <c r="F34" s="22"/>
      <c r="G34" s="102">
        <v>0</v>
      </c>
      <c r="H34" s="162">
        <v>150000</v>
      </c>
    </row>
    <row r="35" spans="2:8" ht="12">
      <c r="B35" s="20"/>
      <c r="C35" s="21" t="s">
        <v>10</v>
      </c>
      <c r="D35" s="21" t="s">
        <v>22</v>
      </c>
      <c r="E35" s="21"/>
      <c r="F35" s="22"/>
      <c r="G35" s="99">
        <v>264200</v>
      </c>
      <c r="H35" s="161">
        <v>270000</v>
      </c>
    </row>
    <row r="36" spans="2:8" ht="12">
      <c r="B36" s="23"/>
      <c r="C36" s="24" t="s">
        <v>12</v>
      </c>
      <c r="D36" s="24" t="s">
        <v>21</v>
      </c>
      <c r="E36" s="24"/>
      <c r="F36" s="25"/>
      <c r="G36" s="100">
        <v>67519.2</v>
      </c>
      <c r="H36" s="161">
        <v>150000</v>
      </c>
    </row>
    <row r="37" spans="2:8" ht="12">
      <c r="B37" s="23"/>
      <c r="C37" s="24" t="s">
        <v>14</v>
      </c>
      <c r="D37" s="24" t="s">
        <v>23</v>
      </c>
      <c r="E37" s="24"/>
      <c r="F37" s="25"/>
      <c r="G37" s="100">
        <v>125000</v>
      </c>
      <c r="H37" s="161">
        <v>125000</v>
      </c>
    </row>
    <row r="38" spans="2:8" ht="12">
      <c r="B38" s="23"/>
      <c r="C38" s="24" t="s">
        <v>15</v>
      </c>
      <c r="D38" s="24" t="s">
        <v>24</v>
      </c>
      <c r="E38" s="24"/>
      <c r="F38" s="25"/>
      <c r="G38" s="100">
        <v>26869.34</v>
      </c>
      <c r="H38" s="161">
        <v>30000</v>
      </c>
    </row>
    <row r="39" spans="2:8" ht="12">
      <c r="B39" s="23"/>
      <c r="C39" s="24" t="s">
        <v>19</v>
      </c>
      <c r="D39" s="24" t="s">
        <v>25</v>
      </c>
      <c r="E39" s="24"/>
      <c r="F39" s="25"/>
      <c r="G39" s="100">
        <v>280217.64</v>
      </c>
      <c r="H39" s="161">
        <v>300000</v>
      </c>
    </row>
    <row r="40" spans="2:8" ht="12">
      <c r="B40" s="23"/>
      <c r="C40" s="24" t="s">
        <v>20</v>
      </c>
      <c r="D40" s="24" t="s">
        <v>107</v>
      </c>
      <c r="E40" s="24"/>
      <c r="F40" s="25"/>
      <c r="G40" s="100">
        <v>17365.11</v>
      </c>
      <c r="H40" s="161">
        <v>25000</v>
      </c>
    </row>
    <row r="41" spans="2:8" ht="12">
      <c r="B41" s="23"/>
      <c r="C41" s="24" t="s">
        <v>27</v>
      </c>
      <c r="D41" s="24" t="s">
        <v>28</v>
      </c>
      <c r="E41" s="24"/>
      <c r="F41" s="25"/>
      <c r="G41" s="100">
        <v>45929.82</v>
      </c>
      <c r="H41" s="161">
        <v>60000</v>
      </c>
    </row>
    <row r="42" spans="2:8" ht="12">
      <c r="B42" s="23"/>
      <c r="C42" s="24" t="s">
        <v>29</v>
      </c>
      <c r="D42" s="24" t="s">
        <v>26</v>
      </c>
      <c r="E42" s="24"/>
      <c r="F42" s="25"/>
      <c r="G42" s="100">
        <v>5468.39</v>
      </c>
      <c r="H42" s="161">
        <v>10000</v>
      </c>
    </row>
    <row r="43" spans="2:8" ht="12">
      <c r="B43" s="23"/>
      <c r="C43" s="24" t="s">
        <v>44</v>
      </c>
      <c r="D43" s="24" t="s">
        <v>36</v>
      </c>
      <c r="E43" s="24"/>
      <c r="F43" s="25"/>
      <c r="G43" s="100">
        <v>705.01</v>
      </c>
      <c r="H43" s="161">
        <v>2000</v>
      </c>
    </row>
    <row r="44" spans="2:8" ht="12">
      <c r="B44" s="20"/>
      <c r="C44" s="21" t="s">
        <v>45</v>
      </c>
      <c r="D44" s="21" t="s">
        <v>30</v>
      </c>
      <c r="E44" s="21"/>
      <c r="F44" s="22"/>
      <c r="G44" s="99">
        <f>SUM(G45:G48)</f>
        <v>1280307.1800000002</v>
      </c>
      <c r="H44" s="116">
        <f>SUM(H45:H48)</f>
        <v>1503700</v>
      </c>
    </row>
    <row r="45" spans="2:8" ht="12">
      <c r="B45" s="6"/>
      <c r="C45" s="9"/>
      <c r="D45" s="26" t="s">
        <v>52</v>
      </c>
      <c r="E45" s="26" t="s">
        <v>31</v>
      </c>
      <c r="F45" s="30"/>
      <c r="G45" s="101">
        <v>991655.31</v>
      </c>
      <c r="H45" s="162">
        <v>1150000</v>
      </c>
    </row>
    <row r="46" spans="2:8" ht="12">
      <c r="B46" s="6"/>
      <c r="C46" s="9"/>
      <c r="D46" s="26" t="s">
        <v>53</v>
      </c>
      <c r="E46" s="26" t="s">
        <v>33</v>
      </c>
      <c r="F46" s="30"/>
      <c r="G46" s="101">
        <v>118644.56</v>
      </c>
      <c r="H46" s="162">
        <v>150000</v>
      </c>
    </row>
    <row r="47" spans="2:8" ht="12">
      <c r="B47" s="6"/>
      <c r="C47" s="9"/>
      <c r="D47" s="26" t="s">
        <v>54</v>
      </c>
      <c r="E47" s="26" t="s">
        <v>32</v>
      </c>
      <c r="F47" s="30"/>
      <c r="G47" s="101">
        <v>158391.59</v>
      </c>
      <c r="H47" s="162">
        <v>190000</v>
      </c>
    </row>
    <row r="48" spans="2:8" ht="12">
      <c r="B48" s="12"/>
      <c r="C48" s="13"/>
      <c r="D48" s="32" t="s">
        <v>55</v>
      </c>
      <c r="E48" s="27" t="s">
        <v>42</v>
      </c>
      <c r="F48" s="31"/>
      <c r="G48" s="102">
        <v>11615.72</v>
      </c>
      <c r="H48" s="162">
        <v>13700</v>
      </c>
    </row>
    <row r="49" spans="2:8" ht="12">
      <c r="B49" s="23"/>
      <c r="C49" s="24" t="s">
        <v>46</v>
      </c>
      <c r="D49" s="24" t="s">
        <v>76</v>
      </c>
      <c r="E49" s="24"/>
      <c r="F49" s="25"/>
      <c r="G49" s="100">
        <v>26326.04</v>
      </c>
      <c r="H49" s="161">
        <v>52000</v>
      </c>
    </row>
    <row r="50" spans="2:8" ht="12">
      <c r="B50" s="20"/>
      <c r="C50" s="21" t="s">
        <v>47</v>
      </c>
      <c r="D50" s="21" t="s">
        <v>71</v>
      </c>
      <c r="E50" s="21"/>
      <c r="F50" s="22"/>
      <c r="G50" s="99">
        <v>30983.53</v>
      </c>
      <c r="H50" s="161">
        <v>50000</v>
      </c>
    </row>
    <row r="51" spans="2:8" ht="12">
      <c r="B51" s="23"/>
      <c r="C51" s="24" t="s">
        <v>48</v>
      </c>
      <c r="D51" s="24" t="s">
        <v>37</v>
      </c>
      <c r="E51" s="24"/>
      <c r="F51" s="25"/>
      <c r="G51" s="100">
        <f>SUM(G52:G59)</f>
        <v>189785.01999999996</v>
      </c>
      <c r="H51" s="116">
        <f>SUM(H52:H59)</f>
        <v>209500</v>
      </c>
    </row>
    <row r="52" spans="2:8" ht="12">
      <c r="B52" s="6"/>
      <c r="C52" s="9"/>
      <c r="D52" s="26" t="s">
        <v>51</v>
      </c>
      <c r="E52" s="26" t="s">
        <v>129</v>
      </c>
      <c r="F52" s="30"/>
      <c r="G52" s="101">
        <v>108146.29</v>
      </c>
      <c r="H52" s="162">
        <v>120000</v>
      </c>
    </row>
    <row r="53" spans="2:8" ht="12">
      <c r="B53" s="6"/>
      <c r="C53" s="9"/>
      <c r="D53" s="26" t="s">
        <v>53</v>
      </c>
      <c r="E53" s="26" t="s">
        <v>35</v>
      </c>
      <c r="F53" s="30"/>
      <c r="G53" s="101">
        <v>5729.9</v>
      </c>
      <c r="H53" s="162">
        <v>6500</v>
      </c>
    </row>
    <row r="54" spans="2:8" ht="12">
      <c r="B54" s="6"/>
      <c r="C54" s="9"/>
      <c r="D54" s="26" t="s">
        <v>54</v>
      </c>
      <c r="E54" s="26" t="s">
        <v>39</v>
      </c>
      <c r="F54" s="30"/>
      <c r="G54" s="101">
        <v>1772.5</v>
      </c>
      <c r="H54" s="162">
        <v>2000</v>
      </c>
    </row>
    <row r="55" spans="2:8" ht="12">
      <c r="B55" s="6"/>
      <c r="C55" s="9"/>
      <c r="D55" s="26" t="s">
        <v>55</v>
      </c>
      <c r="E55" s="26" t="s">
        <v>38</v>
      </c>
      <c r="F55" s="30"/>
      <c r="G55" s="101">
        <v>14932.53</v>
      </c>
      <c r="H55" s="162">
        <v>16000</v>
      </c>
    </row>
    <row r="56" spans="2:8" ht="12">
      <c r="B56" s="12"/>
      <c r="C56" s="13"/>
      <c r="D56" s="27" t="s">
        <v>56</v>
      </c>
      <c r="E56" s="27" t="s">
        <v>40</v>
      </c>
      <c r="F56" s="31"/>
      <c r="G56" s="102">
        <v>13389.22</v>
      </c>
      <c r="H56" s="162">
        <v>16000</v>
      </c>
    </row>
    <row r="57" spans="2:8" ht="12">
      <c r="B57" s="6"/>
      <c r="C57" s="9"/>
      <c r="D57" s="26" t="s">
        <v>57</v>
      </c>
      <c r="E57" s="26" t="s">
        <v>41</v>
      </c>
      <c r="F57" s="30"/>
      <c r="G57" s="101">
        <v>16255.5</v>
      </c>
      <c r="H57" s="162">
        <v>20000</v>
      </c>
    </row>
    <row r="58" spans="2:8" ht="12">
      <c r="B58" s="6"/>
      <c r="C58" s="9"/>
      <c r="D58" s="26" t="s">
        <v>58</v>
      </c>
      <c r="E58" s="26" t="s">
        <v>87</v>
      </c>
      <c r="F58" s="30"/>
      <c r="G58" s="101">
        <v>14426.33</v>
      </c>
      <c r="H58" s="162">
        <v>12000</v>
      </c>
    </row>
    <row r="59" spans="2:8" ht="12">
      <c r="B59" s="6"/>
      <c r="C59" s="9"/>
      <c r="D59" s="26" t="s">
        <v>59</v>
      </c>
      <c r="E59" s="26" t="s">
        <v>34</v>
      </c>
      <c r="F59" s="30"/>
      <c r="G59" s="101">
        <v>15132.75</v>
      </c>
      <c r="H59" s="162">
        <v>17000</v>
      </c>
    </row>
    <row r="60" spans="2:8" ht="12">
      <c r="B60" s="70"/>
      <c r="C60" s="71" t="s">
        <v>49</v>
      </c>
      <c r="D60" s="71" t="s">
        <v>108</v>
      </c>
      <c r="E60" s="71"/>
      <c r="F60" s="72"/>
      <c r="G60" s="169">
        <v>150632.41</v>
      </c>
      <c r="H60" s="167">
        <v>200000</v>
      </c>
    </row>
    <row r="61" spans="2:8" ht="12">
      <c r="B61" s="20"/>
      <c r="C61" s="21"/>
      <c r="D61" s="21"/>
      <c r="E61" s="73" t="s">
        <v>130</v>
      </c>
      <c r="F61" s="22"/>
      <c r="G61" s="170"/>
      <c r="H61" s="168"/>
    </row>
    <row r="62" spans="2:8" s="5" customFormat="1" ht="12">
      <c r="B62" s="19" t="s">
        <v>17</v>
      </c>
      <c r="C62" s="17" t="s">
        <v>64</v>
      </c>
      <c r="D62" s="17"/>
      <c r="E62" s="17"/>
      <c r="F62" s="17"/>
      <c r="G62" s="114">
        <f>G63+G66+G68+G67+G69</f>
        <v>2965.79</v>
      </c>
      <c r="H62" s="114">
        <f>H63+H66+H68+H67+H69</f>
        <v>12300</v>
      </c>
    </row>
    <row r="63" spans="2:8" s="5" customFormat="1" ht="12">
      <c r="B63" s="90"/>
      <c r="C63" s="24" t="s">
        <v>1</v>
      </c>
      <c r="D63" s="24" t="s">
        <v>73</v>
      </c>
      <c r="E63" s="24"/>
      <c r="F63" s="24"/>
      <c r="G63" s="116">
        <f>SUM(G64:G65)</f>
        <v>0</v>
      </c>
      <c r="H63" s="116">
        <f>SUM(H64:H65)</f>
        <v>2000</v>
      </c>
    </row>
    <row r="64" spans="2:8" s="5" customFormat="1" ht="12">
      <c r="B64" s="90"/>
      <c r="C64" s="24"/>
      <c r="D64" s="27" t="s">
        <v>52</v>
      </c>
      <c r="E64" s="26" t="s">
        <v>132</v>
      </c>
      <c r="F64" s="26"/>
      <c r="G64" s="116"/>
      <c r="H64" s="159">
        <v>2000</v>
      </c>
    </row>
    <row r="65" spans="2:8" s="5" customFormat="1" ht="12">
      <c r="B65" s="90"/>
      <c r="C65" s="24"/>
      <c r="D65" s="27" t="s">
        <v>53</v>
      </c>
      <c r="E65" s="27" t="s">
        <v>131</v>
      </c>
      <c r="F65" s="26"/>
      <c r="G65" s="116"/>
      <c r="H65" s="160"/>
    </row>
    <row r="66" spans="2:9" ht="12">
      <c r="B66" s="23"/>
      <c r="C66" s="24" t="s">
        <v>3</v>
      </c>
      <c r="D66" s="21" t="s">
        <v>72</v>
      </c>
      <c r="E66" s="24"/>
      <c r="F66" s="24"/>
      <c r="G66" s="116">
        <v>900.42</v>
      </c>
      <c r="H66" s="160">
        <v>1000</v>
      </c>
      <c r="I66" s="117"/>
    </row>
    <row r="67" spans="2:8" ht="12">
      <c r="B67" s="23"/>
      <c r="C67" s="21" t="s">
        <v>6</v>
      </c>
      <c r="D67" s="24" t="s">
        <v>113</v>
      </c>
      <c r="E67" s="24"/>
      <c r="F67" s="25"/>
      <c r="G67" s="100"/>
      <c r="H67" s="160">
        <v>7000</v>
      </c>
    </row>
    <row r="68" spans="2:8" ht="12">
      <c r="B68" s="23"/>
      <c r="C68" s="21" t="s">
        <v>10</v>
      </c>
      <c r="D68" s="24" t="s">
        <v>149</v>
      </c>
      <c r="E68" s="24"/>
      <c r="F68" s="22"/>
      <c r="G68" s="99">
        <v>1100.89</v>
      </c>
      <c r="H68" s="160">
        <v>1200</v>
      </c>
    </row>
    <row r="69" spans="2:8" ht="12">
      <c r="B69" s="23"/>
      <c r="C69" s="21" t="s">
        <v>12</v>
      </c>
      <c r="D69" s="24" t="s">
        <v>37</v>
      </c>
      <c r="E69" s="24"/>
      <c r="F69" s="22"/>
      <c r="G69" s="99">
        <v>964.48</v>
      </c>
      <c r="H69" s="160">
        <v>1100</v>
      </c>
    </row>
    <row r="70" spans="2:8" ht="12">
      <c r="B70" s="19" t="s">
        <v>50</v>
      </c>
      <c r="C70" s="17" t="s">
        <v>63</v>
      </c>
      <c r="D70" s="33"/>
      <c r="E70" s="17"/>
      <c r="F70" s="18"/>
      <c r="G70" s="98">
        <f>G71+G86+G97+G107+G110</f>
        <v>514669.51999999996</v>
      </c>
      <c r="H70" s="114">
        <f>H71+H86+H97+H107+H110</f>
        <v>605800</v>
      </c>
    </row>
    <row r="71" spans="2:8" ht="12">
      <c r="B71" s="16"/>
      <c r="C71" s="17" t="s">
        <v>1</v>
      </c>
      <c r="D71" s="17" t="s">
        <v>7</v>
      </c>
      <c r="E71" s="17"/>
      <c r="F71" s="18"/>
      <c r="G71" s="98">
        <f>G72+G73+G74+G75+G76+G77+G85</f>
        <v>390483.82999999996</v>
      </c>
      <c r="H71" s="114">
        <f>H72+H73+H74+H75+H76+H77+H85</f>
        <v>469900</v>
      </c>
    </row>
    <row r="72" spans="2:8" ht="12">
      <c r="B72" s="6"/>
      <c r="C72" s="9"/>
      <c r="D72" s="24" t="s">
        <v>1</v>
      </c>
      <c r="E72" s="24" t="s">
        <v>31</v>
      </c>
      <c r="F72" s="25"/>
      <c r="G72" s="100">
        <v>245387.08</v>
      </c>
      <c r="H72" s="116">
        <v>310000</v>
      </c>
    </row>
    <row r="73" spans="2:8" ht="12">
      <c r="B73" s="12"/>
      <c r="C73" s="13"/>
      <c r="D73" s="24" t="s">
        <v>3</v>
      </c>
      <c r="E73" s="24" t="s">
        <v>33</v>
      </c>
      <c r="F73" s="22"/>
      <c r="G73" s="99">
        <v>22360</v>
      </c>
      <c r="H73" s="116">
        <v>20000</v>
      </c>
    </row>
    <row r="74" spans="2:8" ht="12">
      <c r="B74" s="12"/>
      <c r="C74" s="13"/>
      <c r="D74" s="24" t="s">
        <v>6</v>
      </c>
      <c r="E74" s="21" t="s">
        <v>32</v>
      </c>
      <c r="F74" s="22"/>
      <c r="G74" s="99">
        <v>48027.95</v>
      </c>
      <c r="H74" s="116">
        <v>58000</v>
      </c>
    </row>
    <row r="75" spans="2:8" ht="12">
      <c r="B75" s="6"/>
      <c r="C75" s="9"/>
      <c r="D75" s="21" t="s">
        <v>10</v>
      </c>
      <c r="E75" s="24" t="s">
        <v>42</v>
      </c>
      <c r="F75" s="25"/>
      <c r="G75" s="100">
        <v>2986.43</v>
      </c>
      <c r="H75" s="116">
        <v>3300</v>
      </c>
    </row>
    <row r="76" spans="2:8" ht="12">
      <c r="B76" s="12"/>
      <c r="C76" s="13"/>
      <c r="D76" s="21" t="s">
        <v>12</v>
      </c>
      <c r="E76" s="21" t="s">
        <v>75</v>
      </c>
      <c r="F76" s="22"/>
      <c r="G76" s="99">
        <v>17551.6</v>
      </c>
      <c r="H76" s="116">
        <v>21000</v>
      </c>
    </row>
    <row r="77" spans="2:8" ht="12">
      <c r="B77" s="12"/>
      <c r="C77" s="13"/>
      <c r="D77" s="24" t="s">
        <v>14</v>
      </c>
      <c r="E77" s="21" t="s">
        <v>37</v>
      </c>
      <c r="F77" s="22"/>
      <c r="G77" s="99">
        <f>SUM(G78:G84)</f>
        <v>32268.2</v>
      </c>
      <c r="H77" s="116">
        <f>SUM(H78:H84)</f>
        <v>34600</v>
      </c>
    </row>
    <row r="78" spans="2:8" ht="12">
      <c r="B78" s="6"/>
      <c r="C78" s="9"/>
      <c r="D78" s="9"/>
      <c r="E78" s="26" t="s">
        <v>51</v>
      </c>
      <c r="F78" s="30" t="s">
        <v>129</v>
      </c>
      <c r="G78" s="101">
        <v>24642</v>
      </c>
      <c r="H78" s="144">
        <v>26000</v>
      </c>
    </row>
    <row r="79" spans="2:8" ht="12">
      <c r="B79" s="12"/>
      <c r="C79" s="13"/>
      <c r="D79" s="13"/>
      <c r="E79" s="27" t="s">
        <v>53</v>
      </c>
      <c r="F79" s="31" t="s">
        <v>35</v>
      </c>
      <c r="G79" s="102">
        <v>1637.2</v>
      </c>
      <c r="H79" s="144">
        <v>1800</v>
      </c>
    </row>
    <row r="80" spans="2:8" ht="12">
      <c r="B80" s="6"/>
      <c r="C80" s="9"/>
      <c r="D80" s="9"/>
      <c r="E80" s="26" t="s">
        <v>54</v>
      </c>
      <c r="F80" s="30" t="s">
        <v>39</v>
      </c>
      <c r="G80" s="101">
        <v>406.15</v>
      </c>
      <c r="H80" s="144">
        <v>500</v>
      </c>
    </row>
    <row r="81" spans="2:8" ht="12">
      <c r="B81" s="12"/>
      <c r="C81" s="13"/>
      <c r="D81" s="13"/>
      <c r="E81" s="27" t="s">
        <v>55</v>
      </c>
      <c r="F81" s="31" t="s">
        <v>38</v>
      </c>
      <c r="G81" s="102">
        <v>1827</v>
      </c>
      <c r="H81" s="144">
        <v>2000</v>
      </c>
    </row>
    <row r="82" spans="2:8" ht="12">
      <c r="B82" s="6"/>
      <c r="C82" s="9"/>
      <c r="D82" s="9"/>
      <c r="E82" s="26" t="s">
        <v>56</v>
      </c>
      <c r="F82" s="30" t="s">
        <v>40</v>
      </c>
      <c r="G82" s="101">
        <v>923.6</v>
      </c>
      <c r="H82" s="144">
        <v>1300</v>
      </c>
    </row>
    <row r="83" spans="2:8" ht="12">
      <c r="B83" s="6"/>
      <c r="C83" s="9"/>
      <c r="D83" s="9"/>
      <c r="E83" s="26" t="s">
        <v>57</v>
      </c>
      <c r="F83" s="30" t="s">
        <v>41</v>
      </c>
      <c r="G83" s="101">
        <v>2025.61</v>
      </c>
      <c r="H83" s="144">
        <v>2100</v>
      </c>
    </row>
    <row r="84" spans="2:8" ht="12">
      <c r="B84" s="6"/>
      <c r="C84" s="9"/>
      <c r="D84" s="9"/>
      <c r="E84" s="26" t="s">
        <v>58</v>
      </c>
      <c r="F84" s="30" t="s">
        <v>87</v>
      </c>
      <c r="G84" s="101">
        <v>806.64</v>
      </c>
      <c r="H84" s="144">
        <v>900</v>
      </c>
    </row>
    <row r="85" spans="2:8" ht="12">
      <c r="B85" s="12"/>
      <c r="C85" s="13"/>
      <c r="D85" s="29" t="s">
        <v>15</v>
      </c>
      <c r="E85" s="29" t="s">
        <v>133</v>
      </c>
      <c r="F85" s="29"/>
      <c r="G85" s="103">
        <v>21902.57</v>
      </c>
      <c r="H85" s="116">
        <v>23000</v>
      </c>
    </row>
    <row r="86" spans="2:8" ht="12">
      <c r="B86" s="16"/>
      <c r="C86" s="17" t="s">
        <v>3</v>
      </c>
      <c r="D86" s="17" t="s">
        <v>77</v>
      </c>
      <c r="E86" s="17"/>
      <c r="F86" s="17"/>
      <c r="G86" s="114">
        <f>G87+G88+G89+G90+G95+G96</f>
        <v>46924.31</v>
      </c>
      <c r="H86" s="114">
        <f>H87+H88+H89+H90+H95+H96</f>
        <v>52000</v>
      </c>
    </row>
    <row r="87" spans="2:8" ht="12">
      <c r="B87" s="23"/>
      <c r="C87" s="34"/>
      <c r="D87" s="24" t="s">
        <v>1</v>
      </c>
      <c r="E87" s="24" t="s">
        <v>33</v>
      </c>
      <c r="F87" s="25"/>
      <c r="G87" s="99">
        <v>28500</v>
      </c>
      <c r="H87" s="116">
        <v>18000</v>
      </c>
    </row>
    <row r="88" spans="2:8" ht="12">
      <c r="B88" s="20"/>
      <c r="C88" s="35"/>
      <c r="D88" s="21" t="s">
        <v>3</v>
      </c>
      <c r="E88" s="21" t="s">
        <v>75</v>
      </c>
      <c r="F88" s="22"/>
      <c r="G88" s="99">
        <v>0</v>
      </c>
      <c r="H88" s="116">
        <v>16000</v>
      </c>
    </row>
    <row r="89" spans="2:8" ht="12">
      <c r="B89" s="20"/>
      <c r="C89" s="35"/>
      <c r="D89" s="24" t="s">
        <v>6</v>
      </c>
      <c r="E89" s="24" t="s">
        <v>80</v>
      </c>
      <c r="F89" s="22"/>
      <c r="G89" s="99">
        <v>7930</v>
      </c>
      <c r="H89" s="116">
        <v>4000</v>
      </c>
    </row>
    <row r="90" spans="2:8" ht="12">
      <c r="B90" s="20"/>
      <c r="C90" s="35"/>
      <c r="D90" s="59" t="s">
        <v>10</v>
      </c>
      <c r="E90" s="24" t="s">
        <v>78</v>
      </c>
      <c r="F90" s="22"/>
      <c r="G90" s="99">
        <f>SUM(G91:G94)</f>
        <v>6709.240000000001</v>
      </c>
      <c r="H90" s="116">
        <f>SUM(H91:H94)</f>
        <v>7300</v>
      </c>
    </row>
    <row r="91" spans="2:8" ht="12">
      <c r="B91" s="6"/>
      <c r="C91" s="9"/>
      <c r="D91" s="9"/>
      <c r="E91" s="26" t="s">
        <v>51</v>
      </c>
      <c r="F91" s="30" t="s">
        <v>129</v>
      </c>
      <c r="G91" s="102">
        <v>4116.1</v>
      </c>
      <c r="H91" s="144">
        <v>4500</v>
      </c>
    </row>
    <row r="92" spans="2:8" ht="12">
      <c r="B92" s="6"/>
      <c r="C92" s="9"/>
      <c r="D92" s="9"/>
      <c r="E92" s="27" t="s">
        <v>53</v>
      </c>
      <c r="F92" s="30" t="s">
        <v>35</v>
      </c>
      <c r="G92" s="102">
        <v>409.34</v>
      </c>
      <c r="H92" s="144">
        <v>500</v>
      </c>
    </row>
    <row r="93" spans="2:8" ht="12">
      <c r="B93" s="12"/>
      <c r="C93" s="13"/>
      <c r="D93" s="13"/>
      <c r="E93" s="26" t="s">
        <v>54</v>
      </c>
      <c r="F93" s="30" t="s">
        <v>38</v>
      </c>
      <c r="G93" s="102">
        <v>920.55</v>
      </c>
      <c r="H93" s="144">
        <v>1000</v>
      </c>
    </row>
    <row r="94" spans="2:8" ht="12">
      <c r="B94" s="6"/>
      <c r="C94" s="9"/>
      <c r="D94" s="9"/>
      <c r="E94" s="27" t="s">
        <v>55</v>
      </c>
      <c r="F94" s="31" t="s">
        <v>41</v>
      </c>
      <c r="G94" s="102">
        <v>1263.25</v>
      </c>
      <c r="H94" s="144">
        <v>1300</v>
      </c>
    </row>
    <row r="95" spans="2:8" ht="12">
      <c r="B95" s="6"/>
      <c r="C95" s="9"/>
      <c r="D95" s="24" t="s">
        <v>12</v>
      </c>
      <c r="E95" s="24" t="s">
        <v>34</v>
      </c>
      <c r="F95" s="25"/>
      <c r="G95" s="99">
        <v>0</v>
      </c>
      <c r="H95" s="116">
        <v>700</v>
      </c>
    </row>
    <row r="96" spans="2:8" ht="12">
      <c r="B96" s="28"/>
      <c r="C96" s="28"/>
      <c r="D96" s="29" t="s">
        <v>14</v>
      </c>
      <c r="E96" s="29" t="s">
        <v>150</v>
      </c>
      <c r="F96" s="29"/>
      <c r="G96" s="116">
        <v>3785.07</v>
      </c>
      <c r="H96" s="116">
        <v>6000</v>
      </c>
    </row>
    <row r="97" spans="2:8" s="5" customFormat="1" ht="12">
      <c r="B97" s="16"/>
      <c r="C97" s="17" t="s">
        <v>6</v>
      </c>
      <c r="D97" s="17" t="s">
        <v>9</v>
      </c>
      <c r="E97" s="17"/>
      <c r="F97" s="18"/>
      <c r="G97" s="98">
        <f>G98+G99+G100+G101+G106</f>
        <v>50717.270000000004</v>
      </c>
      <c r="H97" s="114">
        <f>H98+H99+H100+H101+H106</f>
        <v>56400</v>
      </c>
    </row>
    <row r="98" spans="2:8" ht="12">
      <c r="B98" s="23"/>
      <c r="C98" s="34"/>
      <c r="D98" s="24" t="s">
        <v>1</v>
      </c>
      <c r="E98" s="24" t="s">
        <v>33</v>
      </c>
      <c r="F98" s="25"/>
      <c r="G98" s="99">
        <v>39600</v>
      </c>
      <c r="H98" s="116">
        <v>15000</v>
      </c>
    </row>
    <row r="99" spans="2:8" ht="12">
      <c r="B99" s="20"/>
      <c r="C99" s="35"/>
      <c r="D99" s="21" t="s">
        <v>3</v>
      </c>
      <c r="E99" s="21" t="s">
        <v>75</v>
      </c>
      <c r="F99" s="22"/>
      <c r="G99" s="99">
        <v>0</v>
      </c>
      <c r="H99" s="116">
        <v>28000</v>
      </c>
    </row>
    <row r="100" spans="2:8" ht="12">
      <c r="B100" s="20"/>
      <c r="C100" s="35"/>
      <c r="D100" s="24" t="s">
        <v>6</v>
      </c>
      <c r="E100" s="24" t="s">
        <v>135</v>
      </c>
      <c r="F100" s="22"/>
      <c r="G100" s="99">
        <v>1215</v>
      </c>
      <c r="H100" s="116">
        <v>5000</v>
      </c>
    </row>
    <row r="101" spans="2:8" ht="12">
      <c r="B101" s="20"/>
      <c r="C101" s="35"/>
      <c r="D101" s="59" t="s">
        <v>10</v>
      </c>
      <c r="E101" s="24" t="s">
        <v>134</v>
      </c>
      <c r="F101" s="22"/>
      <c r="G101" s="99">
        <f>SUM(G102:G105)</f>
        <v>5643.220000000001</v>
      </c>
      <c r="H101" s="116">
        <f>SUM(H102:H105)</f>
        <v>6200</v>
      </c>
    </row>
    <row r="102" spans="2:8" ht="12">
      <c r="B102" s="6"/>
      <c r="C102" s="9"/>
      <c r="D102" s="9"/>
      <c r="E102" s="26" t="s">
        <v>51</v>
      </c>
      <c r="F102" s="30" t="s">
        <v>129</v>
      </c>
      <c r="G102" s="102">
        <v>4116.1</v>
      </c>
      <c r="H102" s="144">
        <v>4500</v>
      </c>
    </row>
    <row r="103" spans="2:8" ht="12">
      <c r="B103" s="6"/>
      <c r="C103" s="9"/>
      <c r="D103" s="9"/>
      <c r="E103" s="27" t="s">
        <v>53</v>
      </c>
      <c r="F103" s="30" t="s">
        <v>35</v>
      </c>
      <c r="G103" s="102">
        <v>409.34</v>
      </c>
      <c r="H103" s="144">
        <v>500</v>
      </c>
    </row>
    <row r="104" spans="2:8" ht="12">
      <c r="B104" s="12"/>
      <c r="C104" s="13"/>
      <c r="D104" s="13"/>
      <c r="E104" s="26" t="s">
        <v>54</v>
      </c>
      <c r="F104" s="30" t="s">
        <v>38</v>
      </c>
      <c r="G104" s="102">
        <v>462.3</v>
      </c>
      <c r="H104" s="144">
        <v>500</v>
      </c>
    </row>
    <row r="105" spans="2:8" ht="12">
      <c r="B105" s="6"/>
      <c r="C105" s="9"/>
      <c r="D105" s="9"/>
      <c r="E105" s="27" t="s">
        <v>55</v>
      </c>
      <c r="F105" s="31" t="s">
        <v>41</v>
      </c>
      <c r="G105" s="102">
        <v>655.48</v>
      </c>
      <c r="H105" s="144">
        <v>700</v>
      </c>
    </row>
    <row r="106" spans="2:8" ht="12">
      <c r="B106" s="23"/>
      <c r="C106" s="34"/>
      <c r="D106" s="24" t="s">
        <v>12</v>
      </c>
      <c r="E106" s="24" t="s">
        <v>151</v>
      </c>
      <c r="F106" s="25"/>
      <c r="G106" s="99">
        <v>4259.05</v>
      </c>
      <c r="H106" s="116">
        <v>2200</v>
      </c>
    </row>
    <row r="107" spans="2:8" ht="12">
      <c r="B107" s="38"/>
      <c r="C107" s="17" t="s">
        <v>10</v>
      </c>
      <c r="D107" s="17" t="s">
        <v>43</v>
      </c>
      <c r="E107" s="33"/>
      <c r="F107" s="33"/>
      <c r="G107" s="114">
        <f>SUM(G108:G109)</f>
        <v>1344.1100000000001</v>
      </c>
      <c r="H107" s="114">
        <f>SUM(H108:H109)</f>
        <v>1500</v>
      </c>
    </row>
    <row r="108" spans="2:8" ht="12">
      <c r="B108" s="23"/>
      <c r="C108" s="34"/>
      <c r="D108" s="24" t="s">
        <v>1</v>
      </c>
      <c r="E108" s="24" t="s">
        <v>136</v>
      </c>
      <c r="F108" s="25"/>
      <c r="G108" s="102">
        <v>1006</v>
      </c>
      <c r="H108" s="144">
        <v>1000</v>
      </c>
    </row>
    <row r="109" spans="2:8" ht="12">
      <c r="B109" s="20"/>
      <c r="C109" s="35"/>
      <c r="D109" s="24" t="s">
        <v>3</v>
      </c>
      <c r="E109" s="24" t="s">
        <v>137</v>
      </c>
      <c r="F109" s="22"/>
      <c r="G109" s="102">
        <v>338.11</v>
      </c>
      <c r="H109" s="144">
        <v>500</v>
      </c>
    </row>
    <row r="110" spans="2:8" ht="12">
      <c r="B110" s="38"/>
      <c r="C110" s="17" t="s">
        <v>12</v>
      </c>
      <c r="D110" s="17" t="s">
        <v>114</v>
      </c>
      <c r="E110" s="33"/>
      <c r="F110" s="33"/>
      <c r="G110" s="114">
        <v>25200</v>
      </c>
      <c r="H110" s="114">
        <v>26000</v>
      </c>
    </row>
    <row r="111" spans="1:8" ht="12">
      <c r="A111" s="145"/>
      <c r="C111" s="28"/>
      <c r="D111" s="28"/>
      <c r="G111" s="92"/>
      <c r="H111" s="108"/>
    </row>
    <row r="112" spans="1:8" ht="12">
      <c r="A112" s="145"/>
      <c r="C112" s="28"/>
      <c r="D112" s="28"/>
      <c r="G112" s="92"/>
      <c r="H112" s="108"/>
    </row>
    <row r="113" spans="1:8" ht="12">
      <c r="A113" s="145"/>
      <c r="C113" s="28"/>
      <c r="D113" s="28"/>
      <c r="G113" s="92"/>
      <c r="H113" s="108"/>
    </row>
    <row r="114" spans="1:8" ht="12">
      <c r="A114" s="145"/>
      <c r="C114" s="28"/>
      <c r="D114" s="28"/>
      <c r="G114" s="92"/>
      <c r="H114" s="108"/>
    </row>
    <row r="115" spans="1:8" ht="12">
      <c r="A115" s="145"/>
      <c r="C115" s="28"/>
      <c r="D115" s="28"/>
      <c r="G115" s="92"/>
      <c r="H115" s="108"/>
    </row>
    <row r="116" spans="1:8" ht="12">
      <c r="A116" s="145"/>
      <c r="C116" s="28"/>
      <c r="D116" s="28"/>
      <c r="G116" s="92"/>
      <c r="H116" s="108"/>
    </row>
    <row r="117" spans="1:8" ht="12">
      <c r="A117" s="145"/>
      <c r="C117" s="28"/>
      <c r="D117" s="28"/>
      <c r="G117" s="92"/>
      <c r="H117" s="108"/>
    </row>
    <row r="118" spans="2:8" ht="12">
      <c r="B118" s="88" t="s">
        <v>61</v>
      </c>
      <c r="C118" s="89" t="s">
        <v>126</v>
      </c>
      <c r="D118" s="89"/>
      <c r="E118" s="89"/>
      <c r="F118" s="89"/>
      <c r="G118" s="125">
        <f>G120+G125+G126+G131+G143+G147+G148</f>
        <v>859435.7</v>
      </c>
      <c r="H118" s="123">
        <f>H120+H125+H126+H131+H143+H147+H148</f>
        <v>1058550</v>
      </c>
    </row>
    <row r="119" spans="2:8" ht="12">
      <c r="B119" s="86"/>
      <c r="C119" s="87" t="s">
        <v>127</v>
      </c>
      <c r="D119" s="87"/>
      <c r="E119" s="87"/>
      <c r="F119" s="87"/>
      <c r="G119" s="126"/>
      <c r="H119" s="124"/>
    </row>
    <row r="120" spans="2:8" ht="12">
      <c r="B120" s="20"/>
      <c r="C120" s="39" t="s">
        <v>1</v>
      </c>
      <c r="D120" s="39" t="s">
        <v>30</v>
      </c>
      <c r="E120" s="39"/>
      <c r="F120" s="40"/>
      <c r="G120" s="104">
        <f>SUM(G121:G124)</f>
        <v>544896.32</v>
      </c>
      <c r="H120" s="146">
        <f>SUM(H121:H124)</f>
        <v>706500</v>
      </c>
    </row>
    <row r="121" spans="2:8" ht="12">
      <c r="B121" s="6"/>
      <c r="C121" s="9"/>
      <c r="D121" s="41" t="s">
        <v>52</v>
      </c>
      <c r="E121" s="41" t="s">
        <v>31</v>
      </c>
      <c r="F121" s="42"/>
      <c r="G121" s="105">
        <v>221273.79</v>
      </c>
      <c r="H121" s="147">
        <v>340000</v>
      </c>
    </row>
    <row r="122" spans="2:8" ht="12">
      <c r="B122" s="6"/>
      <c r="C122" s="9"/>
      <c r="D122" s="41" t="s">
        <v>53</v>
      </c>
      <c r="E122" s="41" t="s">
        <v>33</v>
      </c>
      <c r="F122" s="42"/>
      <c r="G122" s="105">
        <v>273372.26</v>
      </c>
      <c r="H122" s="147">
        <v>300000</v>
      </c>
    </row>
    <row r="123" spans="2:8" ht="12">
      <c r="B123" s="6"/>
      <c r="C123" s="9"/>
      <c r="D123" s="43" t="s">
        <v>54</v>
      </c>
      <c r="E123" s="41" t="s">
        <v>32</v>
      </c>
      <c r="F123" s="42"/>
      <c r="G123" s="105">
        <v>46148.07</v>
      </c>
      <c r="H123" s="147">
        <v>62000</v>
      </c>
    </row>
    <row r="124" spans="2:8" ht="12">
      <c r="B124" s="6"/>
      <c r="C124" s="9"/>
      <c r="D124" s="43" t="s">
        <v>55</v>
      </c>
      <c r="E124" s="43" t="s">
        <v>42</v>
      </c>
      <c r="F124" s="42"/>
      <c r="G124" s="105">
        <v>4102.2</v>
      </c>
      <c r="H124" s="147">
        <v>4500</v>
      </c>
    </row>
    <row r="125" spans="2:8" ht="12">
      <c r="B125" s="23"/>
      <c r="C125" s="46" t="s">
        <v>3</v>
      </c>
      <c r="D125" s="46" t="s">
        <v>74</v>
      </c>
      <c r="E125" s="46"/>
      <c r="F125" s="47"/>
      <c r="G125" s="104">
        <v>0</v>
      </c>
      <c r="H125" s="148">
        <v>800</v>
      </c>
    </row>
    <row r="126" spans="2:8" ht="12">
      <c r="B126" s="20"/>
      <c r="C126" s="39" t="s">
        <v>6</v>
      </c>
      <c r="D126" s="39" t="s">
        <v>115</v>
      </c>
      <c r="E126" s="39"/>
      <c r="F126" s="40"/>
      <c r="G126" s="104">
        <f>SUM(G127:G130)</f>
        <v>22113.01</v>
      </c>
      <c r="H126" s="148">
        <f>SUM(H127:H130)</f>
        <v>30000</v>
      </c>
    </row>
    <row r="127" spans="2:8" ht="12">
      <c r="B127" s="20"/>
      <c r="C127" s="13"/>
      <c r="D127" s="41" t="s">
        <v>52</v>
      </c>
      <c r="E127" s="83" t="s">
        <v>116</v>
      </c>
      <c r="F127" s="40"/>
      <c r="G127" s="105">
        <v>14414.72</v>
      </c>
      <c r="H127" s="147">
        <v>15000</v>
      </c>
    </row>
    <row r="128" spans="2:8" ht="12">
      <c r="B128" s="20"/>
      <c r="C128" s="13"/>
      <c r="D128" s="41" t="s">
        <v>53</v>
      </c>
      <c r="E128" s="83" t="s">
        <v>117</v>
      </c>
      <c r="F128" s="40"/>
      <c r="G128" s="105">
        <v>2111.9</v>
      </c>
      <c r="H128" s="147">
        <v>5000</v>
      </c>
    </row>
    <row r="129" spans="2:8" ht="12">
      <c r="B129" s="20"/>
      <c r="C129" s="13"/>
      <c r="D129" s="41" t="s">
        <v>54</v>
      </c>
      <c r="E129" s="83" t="s">
        <v>118</v>
      </c>
      <c r="F129" s="40"/>
      <c r="G129" s="105">
        <v>3358.25</v>
      </c>
      <c r="H129" s="147">
        <v>5000</v>
      </c>
    </row>
    <row r="130" spans="2:8" ht="12">
      <c r="B130" s="20"/>
      <c r="C130" s="9"/>
      <c r="D130" s="41" t="s">
        <v>55</v>
      </c>
      <c r="E130" s="83" t="s">
        <v>152</v>
      </c>
      <c r="F130" s="40"/>
      <c r="G130" s="105">
        <v>2228.14</v>
      </c>
      <c r="H130" s="147">
        <v>5000</v>
      </c>
    </row>
    <row r="131" spans="2:8" ht="12">
      <c r="B131" s="20"/>
      <c r="C131" s="46" t="s">
        <v>10</v>
      </c>
      <c r="D131" s="46" t="s">
        <v>103</v>
      </c>
      <c r="E131" s="39"/>
      <c r="F131" s="40"/>
      <c r="G131" s="104">
        <f>G132+G133+G134+G135+G136+G137+G138+G141+G142</f>
        <v>69943.40000000001</v>
      </c>
      <c r="H131" s="148">
        <f>H132+H133+H134+H135+H136+H137+H138+H141+H142</f>
        <v>69750</v>
      </c>
    </row>
    <row r="132" spans="2:8" ht="12">
      <c r="B132" s="20"/>
      <c r="C132" s="9"/>
      <c r="D132" s="41" t="s">
        <v>52</v>
      </c>
      <c r="E132" s="41" t="s">
        <v>35</v>
      </c>
      <c r="F132" s="44"/>
      <c r="G132" s="105">
        <v>9777.52</v>
      </c>
      <c r="H132" s="147">
        <v>10000</v>
      </c>
    </row>
    <row r="133" spans="2:8" ht="12">
      <c r="B133" s="20"/>
      <c r="C133" s="9"/>
      <c r="D133" s="41" t="s">
        <v>53</v>
      </c>
      <c r="E133" s="43" t="s">
        <v>81</v>
      </c>
      <c r="F133" s="44"/>
      <c r="G133" s="105">
        <v>15546.54</v>
      </c>
      <c r="H133" s="147">
        <v>16000</v>
      </c>
    </row>
    <row r="134" spans="2:8" ht="12">
      <c r="B134" s="20"/>
      <c r="C134" s="9"/>
      <c r="D134" s="43" t="s">
        <v>54</v>
      </c>
      <c r="E134" s="43" t="s">
        <v>82</v>
      </c>
      <c r="F134" s="44"/>
      <c r="G134" s="105">
        <v>17394.9</v>
      </c>
      <c r="H134" s="147">
        <v>18000</v>
      </c>
    </row>
    <row r="135" spans="2:8" ht="12">
      <c r="B135" s="20"/>
      <c r="C135" s="9"/>
      <c r="D135" s="45" t="s">
        <v>55</v>
      </c>
      <c r="E135" s="43" t="s">
        <v>84</v>
      </c>
      <c r="F135" s="44"/>
      <c r="G135" s="105">
        <v>1534.34</v>
      </c>
      <c r="H135" s="147">
        <v>1500</v>
      </c>
    </row>
    <row r="136" spans="2:8" ht="12">
      <c r="B136" s="20"/>
      <c r="C136" s="9"/>
      <c r="D136" s="41" t="s">
        <v>56</v>
      </c>
      <c r="E136" s="43" t="s">
        <v>86</v>
      </c>
      <c r="F136" s="44"/>
      <c r="G136" s="105">
        <v>4676.4</v>
      </c>
      <c r="H136" s="147">
        <v>5500</v>
      </c>
    </row>
    <row r="137" spans="2:8" ht="12">
      <c r="B137" s="20"/>
      <c r="C137" s="9"/>
      <c r="D137" s="41" t="s">
        <v>57</v>
      </c>
      <c r="E137" s="43" t="s">
        <v>95</v>
      </c>
      <c r="F137" s="44"/>
      <c r="G137" s="105">
        <v>633.94</v>
      </c>
      <c r="H137" s="147">
        <v>750</v>
      </c>
    </row>
    <row r="138" spans="2:8" ht="12">
      <c r="B138" s="20"/>
      <c r="C138" s="9"/>
      <c r="D138" s="41" t="s">
        <v>58</v>
      </c>
      <c r="E138" s="43" t="s">
        <v>87</v>
      </c>
      <c r="F138" s="44"/>
      <c r="G138" s="105">
        <f>SUM(G139:G140)</f>
        <v>13475.54</v>
      </c>
      <c r="H138" s="147">
        <f>SUM(H139:H140)</f>
        <v>10000</v>
      </c>
    </row>
    <row r="139" spans="2:8" ht="12">
      <c r="B139" s="20"/>
      <c r="C139" s="9"/>
      <c r="D139" s="9"/>
      <c r="E139" s="43" t="s">
        <v>100</v>
      </c>
      <c r="F139" s="44" t="s">
        <v>119</v>
      </c>
      <c r="G139" s="105">
        <v>6898.57</v>
      </c>
      <c r="H139" s="147">
        <v>5000</v>
      </c>
    </row>
    <row r="140" spans="2:8" ht="12">
      <c r="B140" s="20"/>
      <c r="C140" s="9"/>
      <c r="D140" s="9"/>
      <c r="E140" s="43" t="s">
        <v>101</v>
      </c>
      <c r="F140" s="44" t="s">
        <v>120</v>
      </c>
      <c r="G140" s="105">
        <v>6576.97</v>
      </c>
      <c r="H140" s="147">
        <v>5000</v>
      </c>
    </row>
    <row r="141" spans="2:8" ht="12">
      <c r="B141" s="20"/>
      <c r="C141" s="9"/>
      <c r="D141" s="41" t="s">
        <v>59</v>
      </c>
      <c r="E141" s="91" t="s">
        <v>140</v>
      </c>
      <c r="F141" s="44"/>
      <c r="G141" s="105">
        <v>2611.38</v>
      </c>
      <c r="H141" s="147">
        <v>3000</v>
      </c>
    </row>
    <row r="142" spans="2:8" ht="12">
      <c r="B142" s="20"/>
      <c r="C142" s="9"/>
      <c r="D142" s="41" t="s">
        <v>60</v>
      </c>
      <c r="E142" s="65" t="s">
        <v>105</v>
      </c>
      <c r="F142" s="44"/>
      <c r="G142" s="105">
        <v>4292.84</v>
      </c>
      <c r="H142" s="147">
        <v>5000</v>
      </c>
    </row>
    <row r="143" spans="2:8" ht="12">
      <c r="B143" s="23"/>
      <c r="C143" s="46" t="s">
        <v>12</v>
      </c>
      <c r="D143" s="46" t="s">
        <v>37</v>
      </c>
      <c r="E143" s="46"/>
      <c r="F143" s="47"/>
      <c r="G143" s="104">
        <f>SUM(G144:G146)</f>
        <v>1885.73</v>
      </c>
      <c r="H143" s="148">
        <f>SUM(H144:H146)</f>
        <v>6500</v>
      </c>
    </row>
    <row r="144" spans="2:8" ht="12">
      <c r="B144" s="6"/>
      <c r="C144" s="9"/>
      <c r="D144" s="41" t="s">
        <v>51</v>
      </c>
      <c r="E144" s="43" t="s">
        <v>40</v>
      </c>
      <c r="F144" s="42"/>
      <c r="G144" s="105">
        <v>1048.51</v>
      </c>
      <c r="H144" s="147">
        <v>3500</v>
      </c>
    </row>
    <row r="145" spans="2:8" ht="12">
      <c r="B145" s="36"/>
      <c r="C145" s="37"/>
      <c r="D145" s="41" t="s">
        <v>53</v>
      </c>
      <c r="E145" s="41" t="s">
        <v>121</v>
      </c>
      <c r="F145" s="42"/>
      <c r="G145" s="105">
        <v>584.22</v>
      </c>
      <c r="H145" s="147">
        <v>1000</v>
      </c>
    </row>
    <row r="146" spans="2:8" ht="12">
      <c r="B146" s="6"/>
      <c r="C146" s="9"/>
      <c r="D146" s="41" t="s">
        <v>54</v>
      </c>
      <c r="E146" s="41" t="s">
        <v>141</v>
      </c>
      <c r="F146" s="42"/>
      <c r="G146" s="105">
        <v>253</v>
      </c>
      <c r="H146" s="147">
        <v>2000</v>
      </c>
    </row>
    <row r="147" spans="2:8" ht="12">
      <c r="B147" s="6"/>
      <c r="C147" s="46" t="s">
        <v>14</v>
      </c>
      <c r="D147" s="46" t="s">
        <v>153</v>
      </c>
      <c r="E147" s="46"/>
      <c r="F147" s="47"/>
      <c r="G147" s="163">
        <v>33544.11</v>
      </c>
      <c r="H147" s="148">
        <v>35000</v>
      </c>
    </row>
    <row r="148" spans="2:8" ht="12">
      <c r="B148" s="20"/>
      <c r="C148" s="39" t="s">
        <v>15</v>
      </c>
      <c r="D148" s="39" t="s">
        <v>142</v>
      </c>
      <c r="E148" s="39"/>
      <c r="F148" s="40"/>
      <c r="G148" s="104">
        <v>187053.13</v>
      </c>
      <c r="H148" s="148">
        <v>210000</v>
      </c>
    </row>
    <row r="149" spans="7:8" ht="12">
      <c r="G149" s="92"/>
      <c r="H149" s="92"/>
    </row>
    <row r="150" spans="7:8" ht="12">
      <c r="G150" s="92"/>
      <c r="H150" s="92"/>
    </row>
    <row r="151" spans="7:8" ht="12">
      <c r="G151" s="92"/>
      <c r="H151" s="92"/>
    </row>
    <row r="152" spans="7:8" ht="12">
      <c r="G152" s="92"/>
      <c r="H152" s="92"/>
    </row>
    <row r="153" spans="7:8" ht="12">
      <c r="G153" s="92"/>
      <c r="H153" s="92"/>
    </row>
    <row r="154" spans="7:8" ht="12">
      <c r="G154" s="92"/>
      <c r="H154" s="92"/>
    </row>
    <row r="155" spans="7:8" ht="12">
      <c r="G155" s="92"/>
      <c r="H155" s="92"/>
    </row>
    <row r="156" spans="7:8" ht="12">
      <c r="G156" s="92"/>
      <c r="H156" s="92"/>
    </row>
    <row r="157" spans="7:8" ht="12">
      <c r="G157" s="92"/>
      <c r="H157" s="92"/>
    </row>
    <row r="158" spans="7:8" ht="12">
      <c r="G158" s="92"/>
      <c r="H158" s="92"/>
    </row>
    <row r="159" spans="7:8" ht="12">
      <c r="G159" s="92"/>
      <c r="H159" s="92"/>
    </row>
    <row r="160" spans="7:8" ht="12">
      <c r="G160" s="92"/>
      <c r="H160" s="92"/>
    </row>
    <row r="161" spans="7:8" ht="12">
      <c r="G161" s="92"/>
      <c r="H161" s="92"/>
    </row>
    <row r="162" spans="7:8" ht="12">
      <c r="G162" s="92"/>
      <c r="H162" s="92"/>
    </row>
    <row r="163" spans="7:8" ht="12">
      <c r="G163" s="92"/>
      <c r="H163" s="92"/>
    </row>
    <row r="164" spans="7:8" ht="12">
      <c r="G164" s="92"/>
      <c r="H164" s="92"/>
    </row>
    <row r="165" spans="7:8" ht="12">
      <c r="G165" s="92"/>
      <c r="H165" s="92"/>
    </row>
    <row r="166" spans="7:8" ht="12">
      <c r="G166" s="92"/>
      <c r="H166" s="92"/>
    </row>
    <row r="167" spans="7:8" ht="12">
      <c r="G167" s="92"/>
      <c r="H167" s="92"/>
    </row>
    <row r="168" spans="7:8" ht="12">
      <c r="G168" s="92"/>
      <c r="H168" s="92"/>
    </row>
    <row r="169" spans="7:8" ht="12">
      <c r="G169" s="92"/>
      <c r="H169" s="92"/>
    </row>
    <row r="170" spans="7:8" ht="12">
      <c r="G170" s="92"/>
      <c r="H170" s="92"/>
    </row>
    <row r="171" spans="7:8" ht="12">
      <c r="G171" s="92"/>
      <c r="H171" s="92"/>
    </row>
    <row r="172" spans="7:8" ht="12">
      <c r="G172" s="92"/>
      <c r="H172" s="92"/>
    </row>
    <row r="173" spans="7:8" ht="12">
      <c r="G173" s="92"/>
      <c r="H173" s="92"/>
    </row>
    <row r="174" spans="7:8" ht="12">
      <c r="G174" s="92"/>
      <c r="H174" s="92"/>
    </row>
    <row r="175" spans="7:8" ht="12">
      <c r="G175" s="92"/>
      <c r="H175" s="92"/>
    </row>
    <row r="176" spans="7:8" ht="12">
      <c r="G176" s="92"/>
      <c r="H176" s="92"/>
    </row>
    <row r="177" spans="7:8" ht="12">
      <c r="G177" s="92"/>
      <c r="H177" s="92"/>
    </row>
    <row r="178" spans="7:8" ht="12">
      <c r="G178" s="92"/>
      <c r="H178" s="92"/>
    </row>
    <row r="179" spans="2:8" s="5" customFormat="1" ht="12">
      <c r="B179" s="48" t="s">
        <v>62</v>
      </c>
      <c r="C179" s="49" t="s">
        <v>172</v>
      </c>
      <c r="D179" s="49"/>
      <c r="E179" s="49"/>
      <c r="F179" s="49"/>
      <c r="G179" s="118">
        <f>G180+G185+G186+G191+G209+G214</f>
        <v>3900992.57</v>
      </c>
      <c r="H179" s="115">
        <f>H180+H185+H186+H191+H209+H214</f>
        <v>4144700</v>
      </c>
    </row>
    <row r="180" spans="2:8" ht="12">
      <c r="B180" s="20"/>
      <c r="C180" s="50" t="s">
        <v>1</v>
      </c>
      <c r="D180" s="50" t="s">
        <v>30</v>
      </c>
      <c r="E180" s="50"/>
      <c r="F180" s="51"/>
      <c r="G180" s="106">
        <f>SUM(G181:G184)</f>
        <v>2433125.36</v>
      </c>
      <c r="H180" s="115">
        <f>SUM(H181:H184)</f>
        <v>2572600</v>
      </c>
    </row>
    <row r="181" spans="2:8" ht="12">
      <c r="B181" s="6"/>
      <c r="C181" s="9"/>
      <c r="D181" s="52" t="s">
        <v>52</v>
      </c>
      <c r="E181" s="52" t="s">
        <v>31</v>
      </c>
      <c r="F181" s="53"/>
      <c r="G181" s="107">
        <v>2025469.26</v>
      </c>
      <c r="H181" s="149">
        <v>2130000</v>
      </c>
    </row>
    <row r="182" spans="2:8" ht="12">
      <c r="B182" s="6"/>
      <c r="C182" s="9"/>
      <c r="D182" s="52" t="s">
        <v>53</v>
      </c>
      <c r="E182" s="52" t="s">
        <v>32</v>
      </c>
      <c r="F182" s="53"/>
      <c r="G182" s="107">
        <v>11790</v>
      </c>
      <c r="H182" s="149">
        <v>16000</v>
      </c>
    </row>
    <row r="183" spans="2:8" ht="12">
      <c r="B183" s="12"/>
      <c r="C183" s="13"/>
      <c r="D183" s="54" t="s">
        <v>54</v>
      </c>
      <c r="E183" s="54" t="s">
        <v>42</v>
      </c>
      <c r="F183" s="55"/>
      <c r="G183" s="107">
        <v>362184.04</v>
      </c>
      <c r="H183" s="149">
        <v>390000</v>
      </c>
    </row>
    <row r="184" spans="2:8" ht="12">
      <c r="B184" s="6"/>
      <c r="C184" s="9"/>
      <c r="D184" s="56" t="s">
        <v>55</v>
      </c>
      <c r="E184" s="52" t="s">
        <v>33</v>
      </c>
      <c r="F184" s="53"/>
      <c r="G184" s="107">
        <v>33682.06</v>
      </c>
      <c r="H184" s="149">
        <v>36600</v>
      </c>
    </row>
    <row r="185" spans="2:8" ht="12">
      <c r="B185" s="23"/>
      <c r="C185" s="49" t="s">
        <v>3</v>
      </c>
      <c r="D185" s="49" t="s">
        <v>74</v>
      </c>
      <c r="E185" s="49"/>
      <c r="F185" s="57"/>
      <c r="G185" s="106">
        <v>2750</v>
      </c>
      <c r="H185" s="115">
        <v>7000</v>
      </c>
    </row>
    <row r="186" spans="2:8" ht="12">
      <c r="B186" s="20"/>
      <c r="C186" s="50" t="s">
        <v>6</v>
      </c>
      <c r="D186" s="50" t="s">
        <v>115</v>
      </c>
      <c r="E186" s="50"/>
      <c r="F186" s="51"/>
      <c r="G186" s="106">
        <f>SUM(G187:G190)</f>
        <v>140236.77</v>
      </c>
      <c r="H186" s="115">
        <f>SUM(H187:H190)</f>
        <v>155000</v>
      </c>
    </row>
    <row r="187" spans="2:8" ht="12">
      <c r="B187" s="20"/>
      <c r="C187" s="13"/>
      <c r="D187" s="52" t="s">
        <v>52</v>
      </c>
      <c r="E187" s="113" t="s">
        <v>116</v>
      </c>
      <c r="F187" s="51"/>
      <c r="G187" s="107">
        <v>72574.8</v>
      </c>
      <c r="H187" s="149">
        <v>80000</v>
      </c>
    </row>
    <row r="188" spans="2:8" ht="12">
      <c r="B188" s="20"/>
      <c r="C188" s="13"/>
      <c r="D188" s="52" t="s">
        <v>53</v>
      </c>
      <c r="E188" s="113" t="s">
        <v>117</v>
      </c>
      <c r="F188" s="51"/>
      <c r="G188" s="107">
        <v>7329.76</v>
      </c>
      <c r="H188" s="149">
        <v>10000</v>
      </c>
    </row>
    <row r="189" spans="2:8" ht="12">
      <c r="B189" s="20"/>
      <c r="C189" s="13"/>
      <c r="D189" s="52" t="s">
        <v>54</v>
      </c>
      <c r="E189" s="113" t="s">
        <v>118</v>
      </c>
      <c r="F189" s="51"/>
      <c r="G189" s="107">
        <v>24319.18</v>
      </c>
      <c r="H189" s="149">
        <v>27000</v>
      </c>
    </row>
    <row r="190" spans="2:8" ht="12">
      <c r="B190" s="20"/>
      <c r="C190" s="9"/>
      <c r="D190" s="52" t="s">
        <v>55</v>
      </c>
      <c r="E190" s="113" t="s">
        <v>154</v>
      </c>
      <c r="F190" s="51"/>
      <c r="G190" s="107">
        <v>36013.03</v>
      </c>
      <c r="H190" s="149">
        <v>38000</v>
      </c>
    </row>
    <row r="191" spans="2:8" ht="12">
      <c r="B191" s="20"/>
      <c r="C191" s="49" t="s">
        <v>10</v>
      </c>
      <c r="D191" s="49" t="s">
        <v>104</v>
      </c>
      <c r="E191" s="50"/>
      <c r="F191" s="51"/>
      <c r="G191" s="106">
        <f>G192+G193+G194+G195+G196+G197+G198+G199+G200+G203+G204+G205+G206+G207+G208</f>
        <v>1279237.7799999998</v>
      </c>
      <c r="H191" s="115">
        <f>H192+H193+H194+H195+H196+H197+H198+H199+H200+H203+H204+H205+H206+H207+H208</f>
        <v>1359800</v>
      </c>
    </row>
    <row r="192" spans="2:8" ht="12">
      <c r="B192" s="20"/>
      <c r="C192" s="9"/>
      <c r="D192" s="52" t="s">
        <v>52</v>
      </c>
      <c r="E192" s="52" t="s">
        <v>35</v>
      </c>
      <c r="F192" s="55"/>
      <c r="G192" s="107">
        <v>181438.13</v>
      </c>
      <c r="H192" s="149">
        <v>185000</v>
      </c>
    </row>
    <row r="193" spans="2:8" ht="12">
      <c r="B193" s="20"/>
      <c r="C193" s="9"/>
      <c r="D193" s="52" t="s">
        <v>53</v>
      </c>
      <c r="E193" s="54" t="s">
        <v>81</v>
      </c>
      <c r="F193" s="55"/>
      <c r="G193" s="107">
        <v>295259.27</v>
      </c>
      <c r="H193" s="149">
        <v>300000</v>
      </c>
    </row>
    <row r="194" spans="2:8" ht="12">
      <c r="B194" s="20"/>
      <c r="C194" s="9"/>
      <c r="D194" s="54" t="s">
        <v>54</v>
      </c>
      <c r="E194" s="54" t="s">
        <v>82</v>
      </c>
      <c r="F194" s="55"/>
      <c r="G194" s="107">
        <v>330271.06</v>
      </c>
      <c r="H194" s="149">
        <v>345000</v>
      </c>
    </row>
    <row r="195" spans="2:8" ht="12">
      <c r="B195" s="20"/>
      <c r="C195" s="9"/>
      <c r="D195" s="56" t="s">
        <v>55</v>
      </c>
      <c r="E195" s="54" t="s">
        <v>83</v>
      </c>
      <c r="F195" s="55"/>
      <c r="G195" s="107">
        <v>14704.4</v>
      </c>
      <c r="H195" s="149">
        <v>16000</v>
      </c>
    </row>
    <row r="196" spans="2:8" ht="12">
      <c r="B196" s="20"/>
      <c r="C196" s="9"/>
      <c r="D196" s="52" t="s">
        <v>56</v>
      </c>
      <c r="E196" s="54" t="s">
        <v>84</v>
      </c>
      <c r="F196" s="55"/>
      <c r="G196" s="107">
        <v>30523.25</v>
      </c>
      <c r="H196" s="149">
        <v>32000</v>
      </c>
    </row>
    <row r="197" spans="2:8" ht="12">
      <c r="B197" s="20"/>
      <c r="C197" s="9"/>
      <c r="D197" s="52" t="s">
        <v>57</v>
      </c>
      <c r="E197" s="54" t="s">
        <v>85</v>
      </c>
      <c r="F197" s="55"/>
      <c r="G197" s="107">
        <v>6091.24</v>
      </c>
      <c r="H197" s="149">
        <v>8000</v>
      </c>
    </row>
    <row r="198" spans="2:8" ht="12">
      <c r="B198" s="20"/>
      <c r="C198" s="9"/>
      <c r="D198" s="52" t="s">
        <v>58</v>
      </c>
      <c r="E198" s="54" t="s">
        <v>86</v>
      </c>
      <c r="F198" s="55"/>
      <c r="G198" s="107">
        <v>54837.6</v>
      </c>
      <c r="H198" s="149">
        <v>55000</v>
      </c>
    </row>
    <row r="199" spans="2:8" ht="12">
      <c r="B199" s="20"/>
      <c r="C199" s="9"/>
      <c r="D199" s="52" t="s">
        <v>59</v>
      </c>
      <c r="E199" s="54" t="s">
        <v>95</v>
      </c>
      <c r="F199" s="55"/>
      <c r="G199" s="107">
        <v>12044.61</v>
      </c>
      <c r="H199" s="149">
        <v>13600</v>
      </c>
    </row>
    <row r="200" spans="2:8" ht="12">
      <c r="B200" s="20"/>
      <c r="C200" s="9"/>
      <c r="D200" s="52" t="s">
        <v>60</v>
      </c>
      <c r="E200" s="54" t="s">
        <v>87</v>
      </c>
      <c r="F200" s="55"/>
      <c r="G200" s="107">
        <v>183953.31</v>
      </c>
      <c r="H200" s="149">
        <v>210000</v>
      </c>
    </row>
    <row r="201" spans="2:8" ht="12">
      <c r="B201" s="20"/>
      <c r="C201" s="9"/>
      <c r="D201" s="9"/>
      <c r="E201" s="54" t="s">
        <v>100</v>
      </c>
      <c r="F201" s="55" t="s">
        <v>119</v>
      </c>
      <c r="G201" s="107">
        <v>103036.71</v>
      </c>
      <c r="H201" s="149">
        <v>110000</v>
      </c>
    </row>
    <row r="202" spans="2:8" ht="12">
      <c r="B202" s="20"/>
      <c r="C202" s="9"/>
      <c r="D202" s="9"/>
      <c r="E202" s="54" t="s">
        <v>101</v>
      </c>
      <c r="F202" s="55" t="s">
        <v>120</v>
      </c>
      <c r="G202" s="107">
        <v>80916.6</v>
      </c>
      <c r="H202" s="149">
        <v>100000</v>
      </c>
    </row>
    <row r="203" spans="2:8" ht="12">
      <c r="B203" s="20"/>
      <c r="C203" s="9"/>
      <c r="D203" s="52" t="s">
        <v>88</v>
      </c>
      <c r="E203" s="54" t="s">
        <v>138</v>
      </c>
      <c r="F203" s="55"/>
      <c r="G203" s="107">
        <v>14065.58</v>
      </c>
      <c r="H203" s="149">
        <v>10000</v>
      </c>
    </row>
    <row r="204" spans="2:8" ht="12">
      <c r="B204" s="23"/>
      <c r="C204" s="9"/>
      <c r="D204" s="52" t="s">
        <v>89</v>
      </c>
      <c r="E204" s="52" t="s">
        <v>93</v>
      </c>
      <c r="F204" s="53"/>
      <c r="G204" s="107">
        <v>43344.95</v>
      </c>
      <c r="H204" s="149">
        <v>45000</v>
      </c>
    </row>
    <row r="205" spans="2:8" ht="12">
      <c r="B205" s="20"/>
      <c r="C205" s="13"/>
      <c r="D205" s="54" t="s">
        <v>90</v>
      </c>
      <c r="E205" s="54" t="s">
        <v>94</v>
      </c>
      <c r="F205" s="51"/>
      <c r="G205" s="107">
        <v>23195.95</v>
      </c>
      <c r="H205" s="149">
        <v>23500</v>
      </c>
    </row>
    <row r="206" spans="2:8" ht="12">
      <c r="B206" s="79"/>
      <c r="D206" s="76" t="s">
        <v>91</v>
      </c>
      <c r="E206" s="58" t="s">
        <v>96</v>
      </c>
      <c r="F206" s="80"/>
      <c r="G206" s="119">
        <v>6128.75</v>
      </c>
      <c r="H206" s="149">
        <v>6200</v>
      </c>
    </row>
    <row r="207" spans="2:8" ht="12">
      <c r="B207" s="23"/>
      <c r="C207" s="9"/>
      <c r="D207" s="52" t="s">
        <v>92</v>
      </c>
      <c r="E207" s="52" t="s">
        <v>105</v>
      </c>
      <c r="F207" s="57"/>
      <c r="G207" s="119">
        <v>73643.46</v>
      </c>
      <c r="H207" s="149">
        <v>100000</v>
      </c>
    </row>
    <row r="208" spans="2:8" ht="12">
      <c r="B208" s="20"/>
      <c r="C208" s="13"/>
      <c r="D208" s="54" t="s">
        <v>97</v>
      </c>
      <c r="E208" s="54" t="s">
        <v>139</v>
      </c>
      <c r="F208" s="51"/>
      <c r="G208" s="107">
        <v>9736.22</v>
      </c>
      <c r="H208" s="149">
        <v>10500</v>
      </c>
    </row>
    <row r="209" spans="2:8" ht="12">
      <c r="B209" s="23"/>
      <c r="C209" s="49" t="s">
        <v>12</v>
      </c>
      <c r="D209" s="49" t="s">
        <v>37</v>
      </c>
      <c r="E209" s="49"/>
      <c r="F209" s="57"/>
      <c r="G209" s="106">
        <f>SUM(G210:G213)</f>
        <v>25946.500000000004</v>
      </c>
      <c r="H209" s="115">
        <f>SUM(H210:H213)</f>
        <v>28300</v>
      </c>
    </row>
    <row r="210" spans="2:8" ht="12">
      <c r="B210" s="6"/>
      <c r="C210" s="9"/>
      <c r="D210" s="52" t="s">
        <v>51</v>
      </c>
      <c r="E210" s="54" t="s">
        <v>40</v>
      </c>
      <c r="F210" s="53"/>
      <c r="G210" s="107">
        <v>3990.99</v>
      </c>
      <c r="H210" s="149">
        <v>4000</v>
      </c>
    </row>
    <row r="211" spans="2:8" ht="12">
      <c r="B211" s="6"/>
      <c r="C211" s="9"/>
      <c r="D211" s="52" t="s">
        <v>53</v>
      </c>
      <c r="E211" s="60" t="s">
        <v>98</v>
      </c>
      <c r="F211" s="53"/>
      <c r="G211" s="107">
        <v>2780.93</v>
      </c>
      <c r="H211" s="149">
        <v>2800</v>
      </c>
    </row>
    <row r="212" spans="2:8" ht="12">
      <c r="B212" s="6"/>
      <c r="C212" s="9"/>
      <c r="D212" s="52" t="s">
        <v>54</v>
      </c>
      <c r="E212" s="52" t="s">
        <v>99</v>
      </c>
      <c r="F212" s="53"/>
      <c r="G212" s="107">
        <v>1195.1</v>
      </c>
      <c r="H212" s="149">
        <v>1500</v>
      </c>
    </row>
    <row r="213" spans="2:8" ht="12">
      <c r="B213" s="12"/>
      <c r="C213" s="13"/>
      <c r="D213" s="54" t="s">
        <v>55</v>
      </c>
      <c r="E213" s="54" t="s">
        <v>155</v>
      </c>
      <c r="F213" s="55"/>
      <c r="G213" s="107">
        <v>17979.480000000003</v>
      </c>
      <c r="H213" s="149">
        <v>20000</v>
      </c>
    </row>
    <row r="214" spans="2:8" ht="12">
      <c r="B214" s="20"/>
      <c r="C214" s="50" t="s">
        <v>14</v>
      </c>
      <c r="D214" s="50" t="s">
        <v>156</v>
      </c>
      <c r="E214" s="50"/>
      <c r="F214" s="51"/>
      <c r="G214" s="106">
        <v>19696.16</v>
      </c>
      <c r="H214" s="115">
        <v>22000</v>
      </c>
    </row>
    <row r="215" spans="2:8" ht="12">
      <c r="B215" s="28"/>
      <c r="C215" s="28"/>
      <c r="D215" s="28"/>
      <c r="E215" s="28"/>
      <c r="F215" s="28"/>
      <c r="G215" s="108"/>
      <c r="H215" s="92"/>
    </row>
    <row r="216" spans="1:8" ht="12">
      <c r="A216" s="81" t="s">
        <v>124</v>
      </c>
      <c r="B216" s="82" t="s">
        <v>122</v>
      </c>
      <c r="C216" s="82"/>
      <c r="D216" s="82"/>
      <c r="E216" s="82"/>
      <c r="F216" s="82"/>
      <c r="G216" s="109">
        <v>307421.46</v>
      </c>
      <c r="H216" s="93">
        <v>301500</v>
      </c>
    </row>
    <row r="217" spans="2:8" ht="12">
      <c r="B217" s="28"/>
      <c r="C217" s="28"/>
      <c r="D217" s="28"/>
      <c r="E217" s="28"/>
      <c r="F217" s="28"/>
      <c r="G217" s="108"/>
      <c r="H217" s="92"/>
    </row>
    <row r="218" spans="2:8" ht="12">
      <c r="B218" s="77" t="s">
        <v>123</v>
      </c>
      <c r="C218" s="61"/>
      <c r="D218" s="78"/>
      <c r="E218" s="61"/>
      <c r="F218" s="62"/>
      <c r="G218" s="110">
        <f>G9-G28-G216</f>
        <v>1208250.339999997</v>
      </c>
      <c r="H218" s="110">
        <f>H9-H28-H216</f>
        <v>585950</v>
      </c>
    </row>
    <row r="219" spans="2:8" ht="12">
      <c r="B219" s="164"/>
      <c r="C219" s="164"/>
      <c r="D219" s="165"/>
      <c r="E219" s="164"/>
      <c r="F219" s="164"/>
      <c r="G219" s="166"/>
      <c r="H219" s="166"/>
    </row>
    <row r="220" spans="2:8" ht="10.5" customHeight="1">
      <c r="B220" s="28"/>
      <c r="C220" s="28"/>
      <c r="E220" s="28"/>
      <c r="F220" s="28"/>
      <c r="G220" s="28"/>
      <c r="H220" s="92"/>
    </row>
    <row r="221" spans="2:8" ht="12">
      <c r="B221" s="63" t="s">
        <v>102</v>
      </c>
      <c r="C221" s="64"/>
      <c r="D221" s="64"/>
      <c r="E221" s="64"/>
      <c r="F221" s="64"/>
      <c r="G221" s="127"/>
      <c r="H221" s="127" t="s">
        <v>147</v>
      </c>
    </row>
    <row r="222" spans="2:8" ht="12">
      <c r="B222" s="134" t="s">
        <v>148</v>
      </c>
      <c r="C222" s="111"/>
      <c r="D222" s="111"/>
      <c r="E222" s="111"/>
      <c r="F222" s="111"/>
      <c r="G222" s="132"/>
      <c r="H222" s="127">
        <v>14500726.31</v>
      </c>
    </row>
    <row r="223" spans="2:9" ht="12">
      <c r="B223" s="23"/>
      <c r="C223" s="64" t="s">
        <v>160</v>
      </c>
      <c r="D223" s="64"/>
      <c r="E223" s="64"/>
      <c r="F223" s="64"/>
      <c r="G223" s="128"/>
      <c r="H223" s="128">
        <v>12106000</v>
      </c>
      <c r="I223" s="117"/>
    </row>
    <row r="224" spans="2:8" ht="12">
      <c r="B224" s="20"/>
      <c r="C224" s="131" t="s">
        <v>161</v>
      </c>
      <c r="D224" s="131"/>
      <c r="E224" s="131"/>
      <c r="F224" s="131"/>
      <c r="G224" s="133"/>
      <c r="H224" s="128">
        <v>11218550</v>
      </c>
    </row>
    <row r="225" spans="2:8" ht="12">
      <c r="B225" s="70"/>
      <c r="C225" s="111" t="s">
        <v>162</v>
      </c>
      <c r="D225" s="111"/>
      <c r="E225" s="111"/>
      <c r="F225" s="111"/>
      <c r="G225" s="135"/>
      <c r="H225" s="128">
        <v>2000</v>
      </c>
    </row>
    <row r="226" spans="2:8" ht="12">
      <c r="B226" s="70"/>
      <c r="C226" s="111" t="s">
        <v>163</v>
      </c>
      <c r="D226" s="111"/>
      <c r="E226" s="111"/>
      <c r="F226" s="111"/>
      <c r="G226" s="135"/>
      <c r="H226" s="128">
        <v>301500</v>
      </c>
    </row>
    <row r="227" spans="2:8" ht="12">
      <c r="B227" s="23"/>
      <c r="C227" s="64" t="s">
        <v>164</v>
      </c>
      <c r="D227" s="64"/>
      <c r="E227" s="64"/>
      <c r="F227" s="64"/>
      <c r="G227" s="128"/>
      <c r="H227" s="128">
        <v>50000</v>
      </c>
    </row>
    <row r="228" spans="2:8" ht="12">
      <c r="B228" s="137" t="s">
        <v>159</v>
      </c>
      <c r="C228" s="138"/>
      <c r="D228" s="138"/>
      <c r="E228" s="138"/>
      <c r="F228" s="138"/>
      <c r="G228" s="136"/>
      <c r="H228" s="128">
        <f>SUM(H229:H234)</f>
        <v>97400</v>
      </c>
    </row>
    <row r="229" spans="2:8" ht="12">
      <c r="B229" s="23"/>
      <c r="C229" s="64" t="s">
        <v>165</v>
      </c>
      <c r="D229" s="64"/>
      <c r="E229" s="64"/>
      <c r="F229" s="64"/>
      <c r="G229" s="128"/>
      <c r="H229" s="128">
        <v>20000</v>
      </c>
    </row>
    <row r="230" spans="2:8" ht="12">
      <c r="B230" s="20"/>
      <c r="C230" s="131" t="s">
        <v>166</v>
      </c>
      <c r="D230" s="131"/>
      <c r="E230" s="131"/>
      <c r="F230" s="131"/>
      <c r="G230" s="133"/>
      <c r="H230" s="128">
        <v>12000</v>
      </c>
    </row>
    <row r="231" spans="2:8" ht="12">
      <c r="B231" s="20"/>
      <c r="C231" s="131" t="s">
        <v>167</v>
      </c>
      <c r="D231" s="131"/>
      <c r="E231" s="131"/>
      <c r="F231" s="131"/>
      <c r="G231" s="133"/>
      <c r="H231" s="128">
        <v>25000</v>
      </c>
    </row>
    <row r="232" spans="2:8" ht="12">
      <c r="B232" s="70"/>
      <c r="C232" s="111" t="s">
        <v>168</v>
      </c>
      <c r="D232" s="111"/>
      <c r="E232" s="111"/>
      <c r="F232" s="111"/>
      <c r="G232" s="135"/>
      <c r="H232" s="128">
        <v>20000</v>
      </c>
    </row>
    <row r="233" spans="2:8" ht="12">
      <c r="B233" s="70"/>
      <c r="C233" s="111" t="s">
        <v>169</v>
      </c>
      <c r="D233" s="111"/>
      <c r="E233" s="111"/>
      <c r="F233" s="111"/>
      <c r="G233" s="135"/>
      <c r="H233" s="128">
        <v>15000</v>
      </c>
    </row>
    <row r="234" spans="2:8" ht="12">
      <c r="B234" s="23"/>
      <c r="C234" s="64" t="s">
        <v>170</v>
      </c>
      <c r="D234" s="112"/>
      <c r="E234" s="64"/>
      <c r="F234" s="64"/>
      <c r="G234" s="128"/>
      <c r="H234" s="128">
        <v>5400</v>
      </c>
    </row>
    <row r="235" spans="2:8" ht="12">
      <c r="B235" s="130" t="s">
        <v>111</v>
      </c>
      <c r="C235" s="131"/>
      <c r="D235" s="131"/>
      <c r="E235" s="131"/>
      <c r="F235" s="131"/>
      <c r="G235" s="139"/>
      <c r="H235" s="127">
        <f>H222+H223-H224-H225+H226-H227-H228</f>
        <v>15540276.310000002</v>
      </c>
    </row>
    <row r="237" spans="2:8" ht="12">
      <c r="B237" s="63" t="s">
        <v>157</v>
      </c>
      <c r="C237" s="64"/>
      <c r="D237" s="64"/>
      <c r="E237" s="64"/>
      <c r="F237" s="64"/>
      <c r="G237" s="128"/>
      <c r="H237" s="128">
        <v>15540276.31</v>
      </c>
    </row>
    <row r="238" spans="2:8" ht="12">
      <c r="B238" s="23"/>
      <c r="C238" s="64" t="s">
        <v>171</v>
      </c>
      <c r="D238" s="64"/>
      <c r="E238" s="64"/>
      <c r="F238" s="64"/>
      <c r="G238" s="128"/>
      <c r="H238" s="128">
        <v>12000000</v>
      </c>
    </row>
    <row r="239" spans="2:8" ht="12">
      <c r="B239" s="130" t="s">
        <v>158</v>
      </c>
      <c r="C239" s="131"/>
      <c r="D239" s="131"/>
      <c r="E239" s="131"/>
      <c r="F239" s="140"/>
      <c r="G239" s="129"/>
      <c r="H239" s="127">
        <f>H237-H238</f>
        <v>3540276.3100000005</v>
      </c>
    </row>
  </sheetData>
  <sheetProtection/>
  <mergeCells count="2">
    <mergeCell ref="H60:H61"/>
    <mergeCell ref="G60:G61"/>
  </mergeCells>
  <conditionalFormatting sqref="D86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{4a80f8dd-1f20-4631-a113-a6797b3c0843}</x14:id>
        </ext>
      </extLst>
    </cfRule>
  </conditionalFormatting>
  <conditionalFormatting sqref="D85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{ae7f4d1f-f956-4cfc-808b-25b644e95daa}</x14:id>
        </ext>
      </extLst>
    </cfRule>
  </conditionalFormatting>
  <conditionalFormatting sqref="D118:D119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{4c672d29-f0c6-490e-92ae-debfe30b4b6d}</x14:id>
        </ext>
      </extLst>
    </cfRule>
  </conditionalFormatting>
  <conditionalFormatting sqref="C71:D71 D107 D78:D84 D91:D97 D87:D89"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{f003961a-9d3c-4cd5-a403-5173dc5628ba}</x14:id>
        </ext>
      </extLst>
    </cfRule>
  </conditionalFormatting>
  <conditionalFormatting sqref="B10:G27 B9 D9:H9 H11 H17">
    <cfRule type="dataBar" priority="6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{29224c5e-0315-4e48-87c4-9f2988c8878d}</x14:id>
        </ext>
      </extLst>
    </cfRule>
  </conditionalFormatting>
  <conditionalFormatting sqref="D110:D117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{75ad5a39-4db2-42ce-8b5b-5448985ad444}</x14:id>
        </ext>
      </extLst>
    </cfRule>
  </conditionalFormatting>
  <conditionalFormatting sqref="D102:D106 D98:D100">
    <cfRule type="dataBar" priority="8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{2ed96375-861c-4dc9-aa37-1b451a2e4392}</x14:id>
        </ext>
      </extLst>
    </cfRule>
  </conditionalFormatting>
  <conditionalFormatting sqref="H64:H69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{04cdbf51-b0c3-43e4-a6db-accba6491719}</x14:id>
        </ext>
      </extLst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80f8dd-1f20-4631-a113-a6797b3c08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D86</xm:sqref>
        </x14:conditionalFormatting>
        <x14:conditionalFormatting xmlns:xm="http://schemas.microsoft.com/office/excel/2006/main">
          <x14:cfRule type="dataBar" id="{ae7f4d1f-f956-4cfc-808b-25b644e95d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D85</xm:sqref>
        </x14:conditionalFormatting>
        <x14:conditionalFormatting xmlns:xm="http://schemas.microsoft.com/office/excel/2006/main">
          <x14:cfRule type="dataBar" id="{4c672d29-f0c6-490e-92ae-debfe30b4b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D118:D119</xm:sqref>
        </x14:conditionalFormatting>
        <x14:conditionalFormatting xmlns:xm="http://schemas.microsoft.com/office/excel/2006/main">
          <x14:cfRule type="dataBar" id="{f003961a-9d3c-4cd5-a403-5173dc5628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C71:D71 D107 D78:D84 D91:D97 D87:D89</xm:sqref>
        </x14:conditionalFormatting>
        <x14:conditionalFormatting xmlns:xm="http://schemas.microsoft.com/office/excel/2006/main">
          <x14:cfRule type="dataBar" id="{29224c5e-0315-4e48-87c4-9f2988c887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B10:G27 B9 D9:H9 H11 H17</xm:sqref>
        </x14:conditionalFormatting>
        <x14:conditionalFormatting xmlns:xm="http://schemas.microsoft.com/office/excel/2006/main">
          <x14:cfRule type="dataBar" id="{75ad5a39-4db2-42ce-8b5b-5448985ad4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D110:D117</xm:sqref>
        </x14:conditionalFormatting>
        <x14:conditionalFormatting xmlns:xm="http://schemas.microsoft.com/office/excel/2006/main">
          <x14:cfRule type="dataBar" id="{2ed96375-861c-4dc9-aa37-1b451a2e43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D102:D106 D98:D100</xm:sqref>
        </x14:conditionalFormatting>
        <x14:conditionalFormatting xmlns:xm="http://schemas.microsoft.com/office/excel/2006/main">
          <x14:cfRule type="dataBar" id="{04cdbf51-b0c3-43e4-a6db-accba64917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H64:H69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wieslawa zaluska</dc:creator>
  <cp:keywords/>
  <dc:description/>
  <cp:lastModifiedBy>Jacek Wojciechowski</cp:lastModifiedBy>
  <cp:lastPrinted>2017-03-06T07:03:59Z</cp:lastPrinted>
  <dcterms:created xsi:type="dcterms:W3CDTF">2017-02-16T12:47:02Z</dcterms:created>
  <dcterms:modified xsi:type="dcterms:W3CDTF">2017-05-09T07:46:36Z</dcterms:modified>
  <cp:category/>
  <cp:version/>
  <cp:contentType/>
  <cp:contentStatus/>
</cp:coreProperties>
</file>